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Data/Secure/PreHealth/Advising end/GPA Calculator/"/>
    </mc:Choice>
  </mc:AlternateContent>
  <xr:revisionPtr revIDLastSave="0" documentId="13_ncr:1_{33AED77C-AA22-5C40-8456-6469C62463C4}" xr6:coauthVersionLast="36" xr6:coauthVersionMax="43" xr10:uidLastSave="{00000000-0000-0000-0000-000000000000}"/>
  <bookViews>
    <workbookView xWindow="4820" yWindow="2280" windowWidth="28800" windowHeight="16660" tabRatio="820" firstSheet="7" activeTab="12" xr2:uid="{00000000-000D-0000-FFFF-FFFF00000000}"/>
  </bookViews>
  <sheets>
    <sheet name="AACOMAS Calculator" sheetId="4" r:id="rId1"/>
    <sheet name="AACOMAS GPA Trends" sheetId="5" r:id="rId2"/>
    <sheet name="AADSAS Calculator" sheetId="6" r:id="rId3"/>
    <sheet name="AADSAS GPA Trends" sheetId="7" r:id="rId4"/>
    <sheet name="AMCAS Calculator" sheetId="1" r:id="rId5"/>
    <sheet name="AMCAS GPA Trends" sheetId="2" r:id="rId6"/>
    <sheet name="CASPA Calculator" sheetId="8" r:id="rId7"/>
    <sheet name="CASPA GPA Trends" sheetId="10" r:id="rId8"/>
    <sheet name="PharmCAS Calculator " sheetId="11" r:id="rId9"/>
    <sheet name="PharmCAS GPA Trends" sheetId="12" r:id="rId10"/>
    <sheet name="PTCAS Calculator" sheetId="14" r:id="rId11"/>
    <sheet name="PTCAS GPA Trends" sheetId="15" r:id="rId12"/>
    <sheet name="VMCAS Calculator" sheetId="17" r:id="rId13"/>
    <sheet name="VMCAS GPA Trends" sheetId="18" r:id="rId14"/>
    <sheet name="Definitions" sheetId="3" r:id="rId15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8" l="1"/>
  <c r="I8" i="18"/>
  <c r="I9" i="18"/>
  <c r="B4" i="18"/>
  <c r="I133" i="17"/>
  <c r="J133" i="17" s="1"/>
  <c r="H133" i="17"/>
  <c r="J132" i="17"/>
  <c r="I132" i="17"/>
  <c r="H132" i="17"/>
  <c r="I131" i="17"/>
  <c r="J131" i="17" s="1"/>
  <c r="H131" i="17"/>
  <c r="I130" i="17"/>
  <c r="J130" i="17" s="1"/>
  <c r="H130" i="17"/>
  <c r="I129" i="17"/>
  <c r="J129" i="17" s="1"/>
  <c r="H129" i="17"/>
  <c r="J128" i="17"/>
  <c r="I128" i="17"/>
  <c r="H128" i="17"/>
  <c r="I127" i="17"/>
  <c r="J127" i="17" s="1"/>
  <c r="H127" i="17"/>
  <c r="I126" i="17"/>
  <c r="J126" i="17" s="1"/>
  <c r="H126" i="17"/>
  <c r="I125" i="17"/>
  <c r="J125" i="17" s="1"/>
  <c r="H125" i="17"/>
  <c r="J124" i="17"/>
  <c r="I124" i="17"/>
  <c r="H124" i="17"/>
  <c r="I123" i="17"/>
  <c r="J123" i="17" s="1"/>
  <c r="H123" i="17"/>
  <c r="I122" i="17"/>
  <c r="J122" i="17" s="1"/>
  <c r="H122" i="17"/>
  <c r="I121" i="17"/>
  <c r="J121" i="17" s="1"/>
  <c r="H121" i="17"/>
  <c r="J120" i="17"/>
  <c r="I120" i="17"/>
  <c r="H120" i="17"/>
  <c r="I119" i="17"/>
  <c r="J119" i="17" s="1"/>
  <c r="H119" i="17"/>
  <c r="I118" i="17"/>
  <c r="J118" i="17" s="1"/>
  <c r="H118" i="17"/>
  <c r="I117" i="17"/>
  <c r="J117" i="17" s="1"/>
  <c r="H117" i="17"/>
  <c r="J116" i="17"/>
  <c r="I116" i="17"/>
  <c r="H116" i="17"/>
  <c r="I115" i="17"/>
  <c r="J115" i="17" s="1"/>
  <c r="H115" i="17"/>
  <c r="I114" i="17"/>
  <c r="J114" i="17" s="1"/>
  <c r="H114" i="17"/>
  <c r="I113" i="17"/>
  <c r="J113" i="17" s="1"/>
  <c r="H113" i="17"/>
  <c r="J112" i="17"/>
  <c r="I112" i="17"/>
  <c r="H112" i="17"/>
  <c r="I111" i="17"/>
  <c r="J111" i="17" s="1"/>
  <c r="H111" i="17"/>
  <c r="I110" i="17"/>
  <c r="J110" i="17" s="1"/>
  <c r="H110" i="17"/>
  <c r="I109" i="17"/>
  <c r="J109" i="17" s="1"/>
  <c r="H109" i="17"/>
  <c r="J108" i="17"/>
  <c r="I108" i="17"/>
  <c r="H108" i="17"/>
  <c r="I107" i="17"/>
  <c r="J107" i="17" s="1"/>
  <c r="H107" i="17"/>
  <c r="I106" i="17"/>
  <c r="J106" i="17" s="1"/>
  <c r="H106" i="17"/>
  <c r="I105" i="17"/>
  <c r="J105" i="17" s="1"/>
  <c r="H105" i="17"/>
  <c r="J104" i="17"/>
  <c r="I104" i="17"/>
  <c r="H104" i="17"/>
  <c r="I103" i="17"/>
  <c r="J103" i="17" s="1"/>
  <c r="H103" i="17"/>
  <c r="I102" i="17"/>
  <c r="J102" i="17" s="1"/>
  <c r="H102" i="17"/>
  <c r="I101" i="17"/>
  <c r="J101" i="17" s="1"/>
  <c r="H101" i="17"/>
  <c r="J100" i="17"/>
  <c r="I100" i="17"/>
  <c r="H100" i="17"/>
  <c r="I99" i="17"/>
  <c r="J99" i="17" s="1"/>
  <c r="H99" i="17"/>
  <c r="I98" i="17"/>
  <c r="J98" i="17" s="1"/>
  <c r="H98" i="17"/>
  <c r="I97" i="17"/>
  <c r="J97" i="17" s="1"/>
  <c r="H97" i="17"/>
  <c r="J96" i="17"/>
  <c r="I96" i="17"/>
  <c r="H96" i="17"/>
  <c r="I95" i="17"/>
  <c r="J95" i="17" s="1"/>
  <c r="H95" i="17"/>
  <c r="I94" i="17"/>
  <c r="J94" i="17" s="1"/>
  <c r="H94" i="17"/>
  <c r="I93" i="17"/>
  <c r="J93" i="17" s="1"/>
  <c r="H93" i="17"/>
  <c r="J92" i="17"/>
  <c r="I92" i="17"/>
  <c r="H92" i="17"/>
  <c r="I91" i="17"/>
  <c r="J91" i="17" s="1"/>
  <c r="H91" i="17"/>
  <c r="I90" i="17"/>
  <c r="J90" i="17" s="1"/>
  <c r="H90" i="17"/>
  <c r="I89" i="17"/>
  <c r="J89" i="17" s="1"/>
  <c r="H89" i="17"/>
  <c r="J88" i="17"/>
  <c r="I88" i="17"/>
  <c r="H88" i="17"/>
  <c r="I87" i="17"/>
  <c r="J87" i="17" s="1"/>
  <c r="H87" i="17"/>
  <c r="I86" i="17"/>
  <c r="J86" i="17" s="1"/>
  <c r="H86" i="17"/>
  <c r="I85" i="17"/>
  <c r="H85" i="17"/>
  <c r="J85" i="17" s="1"/>
  <c r="J84" i="17"/>
  <c r="I84" i="17"/>
  <c r="H84" i="17"/>
  <c r="I83" i="17"/>
  <c r="J83" i="17" s="1"/>
  <c r="H83" i="17"/>
  <c r="I82" i="17"/>
  <c r="J82" i="17" s="1"/>
  <c r="H82" i="17"/>
  <c r="I81" i="17"/>
  <c r="H81" i="17"/>
  <c r="J81" i="17" s="1"/>
  <c r="J80" i="17"/>
  <c r="I80" i="17"/>
  <c r="H80" i="17"/>
  <c r="I79" i="17"/>
  <c r="J79" i="17" s="1"/>
  <c r="H79" i="17"/>
  <c r="I78" i="17"/>
  <c r="J78" i="17" s="1"/>
  <c r="H78" i="17"/>
  <c r="I77" i="17"/>
  <c r="J77" i="17" s="1"/>
  <c r="H77" i="17"/>
  <c r="J76" i="17"/>
  <c r="I76" i="17"/>
  <c r="H76" i="17"/>
  <c r="I75" i="17"/>
  <c r="J75" i="17" s="1"/>
  <c r="H75" i="17"/>
  <c r="I74" i="17"/>
  <c r="J74" i="17" s="1"/>
  <c r="H74" i="17"/>
  <c r="I73" i="17"/>
  <c r="H73" i="17"/>
  <c r="J73" i="17" s="1"/>
  <c r="J72" i="17"/>
  <c r="I72" i="17"/>
  <c r="H72" i="17"/>
  <c r="I71" i="17"/>
  <c r="J71" i="17" s="1"/>
  <c r="H71" i="17"/>
  <c r="I70" i="17"/>
  <c r="J70" i="17" s="1"/>
  <c r="H70" i="17"/>
  <c r="I69" i="17"/>
  <c r="J69" i="17" s="1"/>
  <c r="H69" i="17"/>
  <c r="J68" i="17"/>
  <c r="I68" i="17"/>
  <c r="H68" i="17"/>
  <c r="I67" i="17"/>
  <c r="J67" i="17" s="1"/>
  <c r="H67" i="17"/>
  <c r="I66" i="17"/>
  <c r="J66" i="17" s="1"/>
  <c r="H66" i="17"/>
  <c r="I65" i="17"/>
  <c r="H65" i="17"/>
  <c r="J65" i="17" s="1"/>
  <c r="J64" i="17"/>
  <c r="I64" i="17"/>
  <c r="H64" i="17"/>
  <c r="I63" i="17"/>
  <c r="J63" i="17" s="1"/>
  <c r="H63" i="17"/>
  <c r="I62" i="17"/>
  <c r="J62" i="17" s="1"/>
  <c r="H62" i="17"/>
  <c r="I61" i="17"/>
  <c r="H61" i="17"/>
  <c r="J61" i="17" s="1"/>
  <c r="J60" i="17"/>
  <c r="I60" i="17"/>
  <c r="H60" i="17"/>
  <c r="I59" i="17"/>
  <c r="J59" i="17" s="1"/>
  <c r="H59" i="17"/>
  <c r="I58" i="17"/>
  <c r="J58" i="17" s="1"/>
  <c r="H58" i="17"/>
  <c r="I57" i="17"/>
  <c r="H57" i="17"/>
  <c r="J57" i="17" s="1"/>
  <c r="J56" i="17"/>
  <c r="I56" i="17"/>
  <c r="H56" i="17"/>
  <c r="I55" i="17"/>
  <c r="J55" i="17" s="1"/>
  <c r="H55" i="17"/>
  <c r="I54" i="17"/>
  <c r="J54" i="17" s="1"/>
  <c r="H54" i="17"/>
  <c r="I53" i="17"/>
  <c r="H53" i="17"/>
  <c r="J53" i="17" s="1"/>
  <c r="J52" i="17"/>
  <c r="I52" i="17"/>
  <c r="H52" i="17"/>
  <c r="I51" i="17"/>
  <c r="J51" i="17" s="1"/>
  <c r="H51" i="17"/>
  <c r="I50" i="17"/>
  <c r="J50" i="17" s="1"/>
  <c r="H50" i="17"/>
  <c r="I49" i="17"/>
  <c r="H49" i="17"/>
  <c r="J49" i="17" s="1"/>
  <c r="J48" i="17"/>
  <c r="I48" i="17"/>
  <c r="H48" i="17"/>
  <c r="I47" i="17"/>
  <c r="J47" i="17" s="1"/>
  <c r="H47" i="17"/>
  <c r="I46" i="17"/>
  <c r="J46" i="17" s="1"/>
  <c r="H46" i="17"/>
  <c r="I45" i="17"/>
  <c r="H45" i="17"/>
  <c r="J45" i="17" s="1"/>
  <c r="J44" i="17"/>
  <c r="I44" i="17"/>
  <c r="H44" i="17"/>
  <c r="I43" i="17"/>
  <c r="J43" i="17" s="1"/>
  <c r="H43" i="17"/>
  <c r="I42" i="17"/>
  <c r="J42" i="17" s="1"/>
  <c r="H42" i="17"/>
  <c r="I41" i="17"/>
  <c r="H41" i="17"/>
  <c r="J41" i="17" s="1"/>
  <c r="J40" i="17"/>
  <c r="I40" i="17"/>
  <c r="H40" i="17"/>
  <c r="I39" i="17"/>
  <c r="J39" i="17" s="1"/>
  <c r="H39" i="17"/>
  <c r="I38" i="17"/>
  <c r="J38" i="17" s="1"/>
  <c r="H38" i="17"/>
  <c r="I37" i="17"/>
  <c r="H37" i="17"/>
  <c r="J37" i="17" s="1"/>
  <c r="J36" i="17"/>
  <c r="I36" i="17"/>
  <c r="H36" i="17"/>
  <c r="I35" i="17"/>
  <c r="J35" i="17" s="1"/>
  <c r="H35" i="17"/>
  <c r="I34" i="17"/>
  <c r="J34" i="17" s="1"/>
  <c r="H34" i="17"/>
  <c r="I33" i="17"/>
  <c r="H33" i="17"/>
  <c r="J33" i="17" s="1"/>
  <c r="J32" i="17"/>
  <c r="I32" i="17"/>
  <c r="H32" i="17"/>
  <c r="I31" i="17"/>
  <c r="J31" i="17" s="1"/>
  <c r="H31" i="17"/>
  <c r="I30" i="17"/>
  <c r="J30" i="17" s="1"/>
  <c r="H30" i="17"/>
  <c r="I29" i="17"/>
  <c r="H29" i="17"/>
  <c r="J29" i="17" s="1"/>
  <c r="J28" i="17"/>
  <c r="I28" i="17"/>
  <c r="H28" i="17"/>
  <c r="I27" i="17"/>
  <c r="J27" i="17" s="1"/>
  <c r="H27" i="17"/>
  <c r="I26" i="17"/>
  <c r="J26" i="17" s="1"/>
  <c r="H26" i="17"/>
  <c r="I25" i="17"/>
  <c r="H25" i="17"/>
  <c r="J25" i="17" s="1"/>
  <c r="J24" i="17"/>
  <c r="I24" i="17"/>
  <c r="H24" i="17"/>
  <c r="I23" i="17"/>
  <c r="J23" i="17" s="1"/>
  <c r="H23" i="17"/>
  <c r="I22" i="17"/>
  <c r="J22" i="17" s="1"/>
  <c r="H22" i="17"/>
  <c r="I21" i="17"/>
  <c r="H21" i="17"/>
  <c r="J21" i="17" s="1"/>
  <c r="J20" i="17"/>
  <c r="I20" i="17"/>
  <c r="H20" i="17"/>
  <c r="I19" i="17"/>
  <c r="J19" i="17" s="1"/>
  <c r="H19" i="17"/>
  <c r="I18" i="17"/>
  <c r="J18" i="17" s="1"/>
  <c r="H18" i="17"/>
  <c r="I17" i="17"/>
  <c r="H17" i="17"/>
  <c r="J17" i="17" s="1"/>
  <c r="U16" i="17"/>
  <c r="T16" i="17"/>
  <c r="O16" i="17"/>
  <c r="C10" i="18" s="1"/>
  <c r="N16" i="17"/>
  <c r="B10" i="18" s="1"/>
  <c r="J16" i="17"/>
  <c r="I16" i="17"/>
  <c r="H16" i="17"/>
  <c r="J15" i="17"/>
  <c r="I15" i="17"/>
  <c r="H15" i="17"/>
  <c r="U14" i="17"/>
  <c r="T14" i="17"/>
  <c r="H8" i="18" s="1"/>
  <c r="Q14" i="17"/>
  <c r="E8" i="18" s="1"/>
  <c r="O14" i="17"/>
  <c r="N14" i="17"/>
  <c r="B8" i="18" s="1"/>
  <c r="J14" i="17"/>
  <c r="I14" i="17"/>
  <c r="H14" i="17"/>
  <c r="U13" i="17"/>
  <c r="T13" i="17"/>
  <c r="H7" i="18" s="1"/>
  <c r="Q13" i="17"/>
  <c r="E7" i="18" s="1"/>
  <c r="O13" i="17"/>
  <c r="C7" i="18" s="1"/>
  <c r="N13" i="17"/>
  <c r="J13" i="17"/>
  <c r="I13" i="17"/>
  <c r="H13" i="17"/>
  <c r="U12" i="17"/>
  <c r="T12" i="17"/>
  <c r="H6" i="18" s="1"/>
  <c r="Q12" i="17"/>
  <c r="E6" i="18" s="1"/>
  <c r="O12" i="17"/>
  <c r="C6" i="18" s="1"/>
  <c r="N12" i="17"/>
  <c r="B6" i="18" s="1"/>
  <c r="J12" i="17"/>
  <c r="I12" i="17"/>
  <c r="H12" i="17"/>
  <c r="U11" i="17"/>
  <c r="I5" i="18" s="1"/>
  <c r="T11" i="17"/>
  <c r="H5" i="18" s="1"/>
  <c r="Q11" i="17"/>
  <c r="E5" i="18" s="1"/>
  <c r="O11" i="17"/>
  <c r="C5" i="18" s="1"/>
  <c r="N11" i="17"/>
  <c r="B5" i="18" s="1"/>
  <c r="J11" i="17"/>
  <c r="I11" i="17"/>
  <c r="H11" i="17"/>
  <c r="U10" i="17"/>
  <c r="U15" i="17" s="1"/>
  <c r="T10" i="17"/>
  <c r="H4" i="18" s="1"/>
  <c r="Q10" i="17"/>
  <c r="E4" i="18" s="1"/>
  <c r="O10" i="17"/>
  <c r="C4" i="18" s="1"/>
  <c r="N10" i="17"/>
  <c r="N15" i="17" s="1"/>
  <c r="B9" i="18" s="1"/>
  <c r="J10" i="17"/>
  <c r="I10" i="17"/>
  <c r="H10" i="17"/>
  <c r="I9" i="17"/>
  <c r="J9" i="17" s="1"/>
  <c r="H9" i="17"/>
  <c r="I8" i="17"/>
  <c r="J8" i="17" s="1"/>
  <c r="H8" i="17"/>
  <c r="I7" i="17"/>
  <c r="J7" i="17" s="1"/>
  <c r="H7" i="17"/>
  <c r="Q16" i="17" l="1"/>
  <c r="E10" i="18" s="1"/>
  <c r="H10" i="18"/>
  <c r="T15" i="17"/>
  <c r="V16" i="17"/>
  <c r="J10" i="18" s="1"/>
  <c r="V12" i="17"/>
  <c r="J6" i="18" s="1"/>
  <c r="V13" i="17"/>
  <c r="J7" i="18" s="1"/>
  <c r="V14" i="17"/>
  <c r="J8" i="18" s="1"/>
  <c r="P16" i="17"/>
  <c r="D10" i="18" s="1"/>
  <c r="I7" i="18"/>
  <c r="V11" i="17"/>
  <c r="J5" i="18" s="1"/>
  <c r="P10" i="17"/>
  <c r="D4" i="18" s="1"/>
  <c r="P11" i="17"/>
  <c r="D5" i="18" s="1"/>
  <c r="P12" i="17"/>
  <c r="D6" i="18" s="1"/>
  <c r="P13" i="17"/>
  <c r="D7" i="18" s="1"/>
  <c r="P14" i="17"/>
  <c r="D8" i="18" s="1"/>
  <c r="I4" i="18"/>
  <c r="I10" i="18"/>
  <c r="C8" i="18"/>
  <c r="I6" i="18"/>
  <c r="V15" i="17"/>
  <c r="J9" i="18" s="1"/>
  <c r="R10" i="17"/>
  <c r="V10" i="17"/>
  <c r="J4" i="18" s="1"/>
  <c r="R11" i="17"/>
  <c r="R14" i="17"/>
  <c r="O15" i="17"/>
  <c r="R12" i="17"/>
  <c r="R13" i="17"/>
  <c r="R16" i="17"/>
  <c r="I7" i="1"/>
  <c r="S13" i="17" l="1"/>
  <c r="G7" i="18" s="1"/>
  <c r="F7" i="18"/>
  <c r="Q15" i="17"/>
  <c r="E9" i="18" s="1"/>
  <c r="H9" i="18"/>
  <c r="P15" i="17"/>
  <c r="D9" i="18" s="1"/>
  <c r="C9" i="18"/>
  <c r="S10" i="17"/>
  <c r="G4" i="18" s="1"/>
  <c r="F4" i="18"/>
  <c r="S16" i="17"/>
  <c r="G10" i="18" s="1"/>
  <c r="F10" i="18"/>
  <c r="S14" i="17"/>
  <c r="G8" i="18" s="1"/>
  <c r="F8" i="18"/>
  <c r="S11" i="17"/>
  <c r="G5" i="18" s="1"/>
  <c r="F5" i="18"/>
  <c r="S12" i="17"/>
  <c r="G6" i="18" s="1"/>
  <c r="F6" i="18"/>
  <c r="R15" i="17"/>
  <c r="B7" i="15"/>
  <c r="I133" i="14"/>
  <c r="H133" i="14"/>
  <c r="J133" i="14" s="1"/>
  <c r="I132" i="14"/>
  <c r="H132" i="14"/>
  <c r="I131" i="14"/>
  <c r="H131" i="14"/>
  <c r="I130" i="14"/>
  <c r="H130" i="14"/>
  <c r="I129" i="14"/>
  <c r="H129" i="14"/>
  <c r="J129" i="14" s="1"/>
  <c r="I128" i="14"/>
  <c r="J128" i="14" s="1"/>
  <c r="H128" i="14"/>
  <c r="I127" i="14"/>
  <c r="H127" i="14"/>
  <c r="I126" i="14"/>
  <c r="J126" i="14" s="1"/>
  <c r="H126" i="14"/>
  <c r="I125" i="14"/>
  <c r="H125" i="14"/>
  <c r="J125" i="14" s="1"/>
  <c r="I124" i="14"/>
  <c r="H124" i="14"/>
  <c r="I123" i="14"/>
  <c r="H123" i="14"/>
  <c r="I122" i="14"/>
  <c r="H122" i="14"/>
  <c r="J121" i="14"/>
  <c r="I121" i="14"/>
  <c r="H121" i="14"/>
  <c r="I120" i="14"/>
  <c r="H120" i="14"/>
  <c r="I119" i="14"/>
  <c r="J119" i="14" s="1"/>
  <c r="H119" i="14"/>
  <c r="I118" i="14"/>
  <c r="H118" i="14"/>
  <c r="J117" i="14"/>
  <c r="I117" i="14"/>
  <c r="H117" i="14"/>
  <c r="I116" i="14"/>
  <c r="J116" i="14" s="1"/>
  <c r="H116" i="14"/>
  <c r="I115" i="14"/>
  <c r="H115" i="14"/>
  <c r="I114" i="14"/>
  <c r="J114" i="14" s="1"/>
  <c r="H114" i="14"/>
  <c r="I113" i="14"/>
  <c r="H113" i="14"/>
  <c r="J113" i="14" s="1"/>
  <c r="I112" i="14"/>
  <c r="J112" i="14" s="1"/>
  <c r="H112" i="14"/>
  <c r="I111" i="14"/>
  <c r="H111" i="14"/>
  <c r="I110" i="14"/>
  <c r="J110" i="14" s="1"/>
  <c r="H110" i="14"/>
  <c r="I109" i="14"/>
  <c r="H109" i="14"/>
  <c r="J109" i="14" s="1"/>
  <c r="I108" i="14"/>
  <c r="H108" i="14"/>
  <c r="I107" i="14"/>
  <c r="J107" i="14" s="1"/>
  <c r="H107" i="14"/>
  <c r="I106" i="14"/>
  <c r="H106" i="14"/>
  <c r="J105" i="14"/>
  <c r="I105" i="14"/>
  <c r="H105" i="14"/>
  <c r="I104" i="14"/>
  <c r="H104" i="14"/>
  <c r="I103" i="14"/>
  <c r="J103" i="14" s="1"/>
  <c r="H103" i="14"/>
  <c r="I102" i="14"/>
  <c r="H102" i="14"/>
  <c r="J101" i="14"/>
  <c r="I101" i="14"/>
  <c r="H101" i="14"/>
  <c r="I100" i="14"/>
  <c r="J100" i="14" s="1"/>
  <c r="H100" i="14"/>
  <c r="I99" i="14"/>
  <c r="H99" i="14"/>
  <c r="I98" i="14"/>
  <c r="J98" i="14" s="1"/>
  <c r="H98" i="14"/>
  <c r="I97" i="14"/>
  <c r="H97" i="14"/>
  <c r="J97" i="14" s="1"/>
  <c r="I96" i="14"/>
  <c r="J96" i="14" s="1"/>
  <c r="H96" i="14"/>
  <c r="I95" i="14"/>
  <c r="H95" i="14"/>
  <c r="I94" i="14"/>
  <c r="J94" i="14" s="1"/>
  <c r="H94" i="14"/>
  <c r="I93" i="14"/>
  <c r="H93" i="14"/>
  <c r="J93" i="14" s="1"/>
  <c r="I92" i="14"/>
  <c r="H92" i="14"/>
  <c r="I91" i="14"/>
  <c r="J91" i="14" s="1"/>
  <c r="H91" i="14"/>
  <c r="I90" i="14"/>
  <c r="H90" i="14"/>
  <c r="J89" i="14"/>
  <c r="I89" i="14"/>
  <c r="H89" i="14"/>
  <c r="I88" i="14"/>
  <c r="H88" i="14"/>
  <c r="I87" i="14"/>
  <c r="J87" i="14" s="1"/>
  <c r="H87" i="14"/>
  <c r="I86" i="14"/>
  <c r="H86" i="14"/>
  <c r="J85" i="14"/>
  <c r="I85" i="14"/>
  <c r="H85" i="14"/>
  <c r="I84" i="14"/>
  <c r="J84" i="14" s="1"/>
  <c r="H84" i="14"/>
  <c r="I83" i="14"/>
  <c r="H83" i="14"/>
  <c r="I82" i="14"/>
  <c r="J82" i="14" s="1"/>
  <c r="H82" i="14"/>
  <c r="I81" i="14"/>
  <c r="H81" i="14"/>
  <c r="J81" i="14" s="1"/>
  <c r="I80" i="14"/>
  <c r="J80" i="14" s="1"/>
  <c r="H80" i="14"/>
  <c r="I79" i="14"/>
  <c r="H79" i="14"/>
  <c r="I78" i="14"/>
  <c r="H78" i="14"/>
  <c r="J78" i="14" s="1"/>
  <c r="I77" i="14"/>
  <c r="H77" i="14"/>
  <c r="J77" i="14" s="1"/>
  <c r="I76" i="14"/>
  <c r="J76" i="14" s="1"/>
  <c r="H76" i="14"/>
  <c r="I75" i="14"/>
  <c r="J75" i="14" s="1"/>
  <c r="H75" i="14"/>
  <c r="I74" i="14"/>
  <c r="H74" i="14"/>
  <c r="J74" i="14" s="1"/>
  <c r="J73" i="14"/>
  <c r="I73" i="14"/>
  <c r="H73" i="14"/>
  <c r="I72" i="14"/>
  <c r="H72" i="14"/>
  <c r="I71" i="14"/>
  <c r="J71" i="14" s="1"/>
  <c r="H71" i="14"/>
  <c r="I70" i="14"/>
  <c r="H70" i="14"/>
  <c r="J70" i="14" s="1"/>
  <c r="J69" i="14"/>
  <c r="I69" i="14"/>
  <c r="H69" i="14"/>
  <c r="I68" i="14"/>
  <c r="J68" i="14" s="1"/>
  <c r="H68" i="14"/>
  <c r="I67" i="14"/>
  <c r="J67" i="14" s="1"/>
  <c r="H67" i="14"/>
  <c r="I66" i="14"/>
  <c r="H66" i="14"/>
  <c r="J66" i="14" s="1"/>
  <c r="I65" i="14"/>
  <c r="H65" i="14"/>
  <c r="J65" i="14" s="1"/>
  <c r="I64" i="14"/>
  <c r="J64" i="14" s="1"/>
  <c r="H64" i="14"/>
  <c r="I63" i="14"/>
  <c r="H63" i="14"/>
  <c r="I62" i="14"/>
  <c r="H62" i="14"/>
  <c r="J62" i="14" s="1"/>
  <c r="I61" i="14"/>
  <c r="H61" i="14"/>
  <c r="J61" i="14" s="1"/>
  <c r="I60" i="14"/>
  <c r="J60" i="14" s="1"/>
  <c r="H60" i="14"/>
  <c r="I59" i="14"/>
  <c r="J59" i="14" s="1"/>
  <c r="H59" i="14"/>
  <c r="I58" i="14"/>
  <c r="H58" i="14"/>
  <c r="J58" i="14" s="1"/>
  <c r="J57" i="14"/>
  <c r="I57" i="14"/>
  <c r="H57" i="14"/>
  <c r="I56" i="14"/>
  <c r="H56" i="14"/>
  <c r="I55" i="14"/>
  <c r="J55" i="14" s="1"/>
  <c r="H55" i="14"/>
  <c r="I54" i="14"/>
  <c r="H54" i="14"/>
  <c r="J54" i="14" s="1"/>
  <c r="J53" i="14"/>
  <c r="I53" i="14"/>
  <c r="H53" i="14"/>
  <c r="I52" i="14"/>
  <c r="J52" i="14" s="1"/>
  <c r="H52" i="14"/>
  <c r="I51" i="14"/>
  <c r="J51" i="14" s="1"/>
  <c r="H51" i="14"/>
  <c r="I50" i="14"/>
  <c r="H50" i="14"/>
  <c r="J50" i="14" s="1"/>
  <c r="I49" i="14"/>
  <c r="H49" i="14"/>
  <c r="J49" i="14" s="1"/>
  <c r="I48" i="14"/>
  <c r="J48" i="14" s="1"/>
  <c r="H48" i="14"/>
  <c r="I47" i="14"/>
  <c r="H47" i="14"/>
  <c r="I46" i="14"/>
  <c r="H46" i="14"/>
  <c r="J46" i="14" s="1"/>
  <c r="I45" i="14"/>
  <c r="H45" i="14"/>
  <c r="J45" i="14" s="1"/>
  <c r="I44" i="14"/>
  <c r="J44" i="14" s="1"/>
  <c r="H44" i="14"/>
  <c r="I43" i="14"/>
  <c r="J43" i="14" s="1"/>
  <c r="H43" i="14"/>
  <c r="I42" i="14"/>
  <c r="J42" i="14" s="1"/>
  <c r="H42" i="14"/>
  <c r="J41" i="14"/>
  <c r="I41" i="14"/>
  <c r="H41" i="14"/>
  <c r="I40" i="14"/>
  <c r="H40" i="14"/>
  <c r="I39" i="14"/>
  <c r="J39" i="14" s="1"/>
  <c r="H39" i="14"/>
  <c r="I38" i="14"/>
  <c r="H38" i="14"/>
  <c r="J37" i="14"/>
  <c r="I37" i="14"/>
  <c r="H37" i="14"/>
  <c r="I36" i="14"/>
  <c r="J36" i="14" s="1"/>
  <c r="H36" i="14"/>
  <c r="I35" i="14"/>
  <c r="J35" i="14" s="1"/>
  <c r="H35" i="14"/>
  <c r="I34" i="14"/>
  <c r="J34" i="14" s="1"/>
  <c r="H34" i="14"/>
  <c r="I33" i="14"/>
  <c r="H33" i="14"/>
  <c r="J33" i="14" s="1"/>
  <c r="I32" i="14"/>
  <c r="J32" i="14" s="1"/>
  <c r="H32" i="14"/>
  <c r="I31" i="14"/>
  <c r="H31" i="14"/>
  <c r="I30" i="14"/>
  <c r="J30" i="14" s="1"/>
  <c r="H30" i="14"/>
  <c r="I29" i="14"/>
  <c r="H29" i="14"/>
  <c r="J29" i="14" s="1"/>
  <c r="I28" i="14"/>
  <c r="J28" i="14" s="1"/>
  <c r="H28" i="14"/>
  <c r="I27" i="14"/>
  <c r="J27" i="14" s="1"/>
  <c r="H27" i="14"/>
  <c r="I26" i="14"/>
  <c r="J26" i="14" s="1"/>
  <c r="H26" i="14"/>
  <c r="J25" i="14"/>
  <c r="I25" i="14"/>
  <c r="H25" i="14"/>
  <c r="I24" i="14"/>
  <c r="H24" i="14"/>
  <c r="I23" i="14"/>
  <c r="J23" i="14" s="1"/>
  <c r="H23" i="14"/>
  <c r="I22" i="14"/>
  <c r="H22" i="14"/>
  <c r="J21" i="14"/>
  <c r="I21" i="14"/>
  <c r="H21" i="14"/>
  <c r="I20" i="14"/>
  <c r="J20" i="14" s="1"/>
  <c r="H20" i="14"/>
  <c r="I19" i="14"/>
  <c r="J19" i="14" s="1"/>
  <c r="H19" i="14"/>
  <c r="I18" i="14"/>
  <c r="J18" i="14" s="1"/>
  <c r="H18" i="14"/>
  <c r="I17" i="14"/>
  <c r="H17" i="14"/>
  <c r="J17" i="14" s="1"/>
  <c r="U16" i="14"/>
  <c r="I10" i="15" s="1"/>
  <c r="T16" i="14"/>
  <c r="H10" i="15" s="1"/>
  <c r="Q16" i="14"/>
  <c r="E10" i="15" s="1"/>
  <c r="O16" i="14"/>
  <c r="P16" i="14" s="1"/>
  <c r="D10" i="15" s="1"/>
  <c r="N16" i="14"/>
  <c r="B10" i="15" s="1"/>
  <c r="I16" i="14"/>
  <c r="H16" i="14"/>
  <c r="J16" i="14" s="1"/>
  <c r="J15" i="14"/>
  <c r="I15" i="14"/>
  <c r="H15" i="14"/>
  <c r="U14" i="14"/>
  <c r="V14" i="14" s="1"/>
  <c r="J8" i="15" s="1"/>
  <c r="T14" i="14"/>
  <c r="H8" i="15" s="1"/>
  <c r="Q14" i="14"/>
  <c r="E8" i="15" s="1"/>
  <c r="O14" i="14"/>
  <c r="P14" i="14" s="1"/>
  <c r="D8" i="15" s="1"/>
  <c r="N14" i="14"/>
  <c r="B8" i="15" s="1"/>
  <c r="J14" i="14"/>
  <c r="I14" i="14"/>
  <c r="H14" i="14"/>
  <c r="U13" i="14"/>
  <c r="I7" i="15" s="1"/>
  <c r="T13" i="14"/>
  <c r="H7" i="15" s="1"/>
  <c r="Q13" i="14"/>
  <c r="E7" i="15" s="1"/>
  <c r="O13" i="14"/>
  <c r="P13" i="14" s="1"/>
  <c r="D7" i="15" s="1"/>
  <c r="N13" i="14"/>
  <c r="J13" i="14"/>
  <c r="I13" i="14"/>
  <c r="H13" i="14"/>
  <c r="U12" i="14"/>
  <c r="I6" i="15" s="1"/>
  <c r="T12" i="14"/>
  <c r="H6" i="15" s="1"/>
  <c r="Q12" i="14"/>
  <c r="E6" i="15" s="1"/>
  <c r="O12" i="14"/>
  <c r="P12" i="14" s="1"/>
  <c r="D6" i="15" s="1"/>
  <c r="N12" i="14"/>
  <c r="B6" i="15" s="1"/>
  <c r="J12" i="14"/>
  <c r="I12" i="14"/>
  <c r="H12" i="14"/>
  <c r="U11" i="14"/>
  <c r="I5" i="15" s="1"/>
  <c r="T11" i="14"/>
  <c r="H5" i="15" s="1"/>
  <c r="Q11" i="14"/>
  <c r="E5" i="15" s="1"/>
  <c r="O11" i="14"/>
  <c r="C5" i="15" s="1"/>
  <c r="N11" i="14"/>
  <c r="B5" i="15" s="1"/>
  <c r="I11" i="14"/>
  <c r="H11" i="14"/>
  <c r="J11" i="14" s="1"/>
  <c r="U10" i="14"/>
  <c r="V10" i="14" s="1"/>
  <c r="J4" i="15" s="1"/>
  <c r="T10" i="14"/>
  <c r="H4" i="15" s="1"/>
  <c r="Q10" i="14"/>
  <c r="E4" i="15" s="1"/>
  <c r="O10" i="14"/>
  <c r="C4" i="15" s="1"/>
  <c r="N10" i="14"/>
  <c r="B4" i="15" s="1"/>
  <c r="I10" i="14"/>
  <c r="H10" i="14"/>
  <c r="J10" i="14" s="1"/>
  <c r="I9" i="14"/>
  <c r="H9" i="14"/>
  <c r="I8" i="14"/>
  <c r="H8" i="14"/>
  <c r="J8" i="14" s="1"/>
  <c r="I7" i="14"/>
  <c r="H7" i="14"/>
  <c r="J7" i="14" s="1"/>
  <c r="B7" i="12"/>
  <c r="H5" i="12"/>
  <c r="I133" i="11"/>
  <c r="H133" i="11"/>
  <c r="J133" i="11" s="1"/>
  <c r="I132" i="11"/>
  <c r="H132" i="11"/>
  <c r="I131" i="11"/>
  <c r="H131" i="11"/>
  <c r="J131" i="11" s="1"/>
  <c r="I130" i="11"/>
  <c r="H130" i="11"/>
  <c r="J129" i="11"/>
  <c r="I129" i="11"/>
  <c r="H129" i="11"/>
  <c r="I128" i="11"/>
  <c r="H128" i="11"/>
  <c r="I127" i="11"/>
  <c r="H127" i="11"/>
  <c r="J127" i="11" s="1"/>
  <c r="I126" i="11"/>
  <c r="H126" i="11"/>
  <c r="J125" i="11"/>
  <c r="I125" i="11"/>
  <c r="H125" i="11"/>
  <c r="I124" i="11"/>
  <c r="H124" i="11"/>
  <c r="I123" i="11"/>
  <c r="H123" i="11"/>
  <c r="J123" i="11" s="1"/>
  <c r="I122" i="11"/>
  <c r="H122" i="11"/>
  <c r="I121" i="11"/>
  <c r="H121" i="11"/>
  <c r="J121" i="11" s="1"/>
  <c r="I120" i="11"/>
  <c r="J120" i="11" s="1"/>
  <c r="H120" i="11"/>
  <c r="I119" i="11"/>
  <c r="H119" i="11"/>
  <c r="J119" i="11" s="1"/>
  <c r="I118" i="11"/>
  <c r="J118" i="11" s="1"/>
  <c r="H118" i="11"/>
  <c r="I117" i="11"/>
  <c r="H117" i="11"/>
  <c r="J117" i="11" s="1"/>
  <c r="I116" i="11"/>
  <c r="H116" i="11"/>
  <c r="I115" i="11"/>
  <c r="H115" i="11"/>
  <c r="J115" i="11" s="1"/>
  <c r="I114" i="11"/>
  <c r="H114" i="11"/>
  <c r="J113" i="11"/>
  <c r="I113" i="11"/>
  <c r="H113" i="11"/>
  <c r="I112" i="11"/>
  <c r="H112" i="11"/>
  <c r="I111" i="11"/>
  <c r="H111" i="11"/>
  <c r="J111" i="11" s="1"/>
  <c r="I110" i="11"/>
  <c r="H110" i="11"/>
  <c r="J109" i="11"/>
  <c r="I109" i="11"/>
  <c r="H109" i="11"/>
  <c r="I108" i="11"/>
  <c r="H108" i="11"/>
  <c r="I107" i="11"/>
  <c r="H107" i="11"/>
  <c r="J107" i="11" s="1"/>
  <c r="I106" i="11"/>
  <c r="H106" i="11"/>
  <c r="I105" i="11"/>
  <c r="H105" i="11"/>
  <c r="J105" i="11" s="1"/>
  <c r="I104" i="11"/>
  <c r="J104" i="11" s="1"/>
  <c r="H104" i="11"/>
  <c r="I103" i="11"/>
  <c r="H103" i="11"/>
  <c r="J103" i="11" s="1"/>
  <c r="I102" i="11"/>
  <c r="J102" i="11" s="1"/>
  <c r="H102" i="11"/>
  <c r="I101" i="11"/>
  <c r="H101" i="11"/>
  <c r="J101" i="11" s="1"/>
  <c r="I100" i="11"/>
  <c r="H100" i="11"/>
  <c r="I99" i="11"/>
  <c r="H99" i="11"/>
  <c r="J99" i="11" s="1"/>
  <c r="I98" i="11"/>
  <c r="H98" i="11"/>
  <c r="J97" i="11"/>
  <c r="I97" i="11"/>
  <c r="H97" i="11"/>
  <c r="I96" i="11"/>
  <c r="H96" i="11"/>
  <c r="I95" i="11"/>
  <c r="H95" i="11"/>
  <c r="J95" i="11" s="1"/>
  <c r="I94" i="11"/>
  <c r="H94" i="11"/>
  <c r="J93" i="11"/>
  <c r="I93" i="11"/>
  <c r="H93" i="11"/>
  <c r="I92" i="11"/>
  <c r="H92" i="11"/>
  <c r="I91" i="11"/>
  <c r="H91" i="11"/>
  <c r="J91" i="11" s="1"/>
  <c r="I90" i="11"/>
  <c r="H90" i="11"/>
  <c r="I89" i="11"/>
  <c r="H89" i="11"/>
  <c r="J89" i="11" s="1"/>
  <c r="I88" i="11"/>
  <c r="J88" i="11" s="1"/>
  <c r="H88" i="11"/>
  <c r="I87" i="11"/>
  <c r="H87" i="11"/>
  <c r="J87" i="11" s="1"/>
  <c r="I86" i="11"/>
  <c r="J86" i="11" s="1"/>
  <c r="H86" i="11"/>
  <c r="I85" i="11"/>
  <c r="H85" i="11"/>
  <c r="J85" i="11" s="1"/>
  <c r="I84" i="11"/>
  <c r="H84" i="11"/>
  <c r="I83" i="11"/>
  <c r="H83" i="11"/>
  <c r="J83" i="11" s="1"/>
  <c r="I82" i="11"/>
  <c r="H82" i="11"/>
  <c r="J81" i="11"/>
  <c r="I81" i="11"/>
  <c r="H81" i="11"/>
  <c r="I80" i="11"/>
  <c r="H80" i="11"/>
  <c r="I79" i="11"/>
  <c r="H79" i="11"/>
  <c r="J79" i="11" s="1"/>
  <c r="I78" i="11"/>
  <c r="H78" i="11"/>
  <c r="J77" i="11"/>
  <c r="I77" i="11"/>
  <c r="H77" i="11"/>
  <c r="I76" i="11"/>
  <c r="H76" i="11"/>
  <c r="I75" i="11"/>
  <c r="H75" i="11"/>
  <c r="J75" i="11" s="1"/>
  <c r="I74" i="11"/>
  <c r="H74" i="11"/>
  <c r="I73" i="11"/>
  <c r="H73" i="11"/>
  <c r="J73" i="11" s="1"/>
  <c r="I72" i="11"/>
  <c r="J72" i="11" s="1"/>
  <c r="H72" i="11"/>
  <c r="I71" i="11"/>
  <c r="H71" i="11"/>
  <c r="J71" i="11" s="1"/>
  <c r="I70" i="11"/>
  <c r="J70" i="11" s="1"/>
  <c r="H70" i="11"/>
  <c r="I69" i="11"/>
  <c r="H69" i="11"/>
  <c r="J69" i="11" s="1"/>
  <c r="I68" i="11"/>
  <c r="H68" i="11"/>
  <c r="I67" i="11"/>
  <c r="H67" i="11"/>
  <c r="J67" i="11" s="1"/>
  <c r="I66" i="11"/>
  <c r="H66" i="11"/>
  <c r="J65" i="11"/>
  <c r="I65" i="11"/>
  <c r="H65" i="11"/>
  <c r="I64" i="11"/>
  <c r="H64" i="11"/>
  <c r="I63" i="11"/>
  <c r="H63" i="11"/>
  <c r="J63" i="11" s="1"/>
  <c r="I62" i="11"/>
  <c r="H62" i="11"/>
  <c r="J61" i="11"/>
  <c r="I61" i="11"/>
  <c r="H61" i="11"/>
  <c r="I60" i="11"/>
  <c r="H60" i="11"/>
  <c r="I59" i="11"/>
  <c r="H59" i="11"/>
  <c r="J59" i="11" s="1"/>
  <c r="I58" i="11"/>
  <c r="H58" i="11"/>
  <c r="I57" i="11"/>
  <c r="H57" i="11"/>
  <c r="J57" i="11" s="1"/>
  <c r="I56" i="11"/>
  <c r="J56" i="11" s="1"/>
  <c r="H56" i="11"/>
  <c r="I55" i="11"/>
  <c r="H55" i="11"/>
  <c r="J55" i="11" s="1"/>
  <c r="I54" i="11"/>
  <c r="J54" i="11" s="1"/>
  <c r="H54" i="11"/>
  <c r="I53" i="11"/>
  <c r="H53" i="11"/>
  <c r="J53" i="11" s="1"/>
  <c r="I52" i="11"/>
  <c r="H52" i="11"/>
  <c r="I51" i="11"/>
  <c r="H51" i="11"/>
  <c r="J51" i="11" s="1"/>
  <c r="I50" i="11"/>
  <c r="H50" i="11"/>
  <c r="J49" i="11"/>
  <c r="I49" i="11"/>
  <c r="H49" i="11"/>
  <c r="I48" i="11"/>
  <c r="H48" i="11"/>
  <c r="I47" i="11"/>
  <c r="H47" i="11"/>
  <c r="J47" i="11" s="1"/>
  <c r="I46" i="11"/>
  <c r="H46" i="11"/>
  <c r="J45" i="11"/>
  <c r="I45" i="11"/>
  <c r="H45" i="11"/>
  <c r="I44" i="11"/>
  <c r="H44" i="11"/>
  <c r="I43" i="11"/>
  <c r="H43" i="11"/>
  <c r="J43" i="11" s="1"/>
  <c r="I42" i="11"/>
  <c r="H42" i="11"/>
  <c r="I41" i="11"/>
  <c r="H41" i="11"/>
  <c r="J41" i="11" s="1"/>
  <c r="I40" i="11"/>
  <c r="J40" i="11" s="1"/>
  <c r="H40" i="11"/>
  <c r="I39" i="11"/>
  <c r="H39" i="11"/>
  <c r="J39" i="11" s="1"/>
  <c r="I38" i="11"/>
  <c r="J38" i="11" s="1"/>
  <c r="H38" i="11"/>
  <c r="I37" i="11"/>
  <c r="H37" i="11"/>
  <c r="J37" i="11" s="1"/>
  <c r="I36" i="11"/>
  <c r="H36" i="11"/>
  <c r="I35" i="11"/>
  <c r="H35" i="11"/>
  <c r="J35" i="11" s="1"/>
  <c r="I34" i="11"/>
  <c r="H34" i="11"/>
  <c r="J33" i="11"/>
  <c r="I33" i="11"/>
  <c r="H33" i="11"/>
  <c r="I32" i="11"/>
  <c r="H32" i="11"/>
  <c r="I31" i="11"/>
  <c r="H31" i="11"/>
  <c r="J31" i="11" s="1"/>
  <c r="I30" i="11"/>
  <c r="H30" i="11"/>
  <c r="J29" i="11"/>
  <c r="I29" i="11"/>
  <c r="H29" i="11"/>
  <c r="I28" i="11"/>
  <c r="H28" i="11"/>
  <c r="I27" i="11"/>
  <c r="H27" i="11"/>
  <c r="J27" i="11" s="1"/>
  <c r="I26" i="11"/>
  <c r="H26" i="11"/>
  <c r="I25" i="11"/>
  <c r="H25" i="11"/>
  <c r="J25" i="11" s="1"/>
  <c r="I24" i="11"/>
  <c r="J24" i="11" s="1"/>
  <c r="H24" i="11"/>
  <c r="I23" i="11"/>
  <c r="H23" i="11"/>
  <c r="J23" i="11" s="1"/>
  <c r="I22" i="11"/>
  <c r="J22" i="11" s="1"/>
  <c r="H22" i="11"/>
  <c r="I21" i="11"/>
  <c r="H21" i="11"/>
  <c r="J21" i="11" s="1"/>
  <c r="I20" i="11"/>
  <c r="H20" i="11"/>
  <c r="I19" i="11"/>
  <c r="H19" i="11"/>
  <c r="J19" i="11" s="1"/>
  <c r="I18" i="11"/>
  <c r="H18" i="11"/>
  <c r="J17" i="11"/>
  <c r="I17" i="11"/>
  <c r="H17" i="11"/>
  <c r="U16" i="11"/>
  <c r="T16" i="11"/>
  <c r="H10" i="12" s="1"/>
  <c r="Q16" i="11"/>
  <c r="E10" i="12" s="1"/>
  <c r="O16" i="11"/>
  <c r="P16" i="11" s="1"/>
  <c r="D10" i="12" s="1"/>
  <c r="N16" i="11"/>
  <c r="B10" i="12" s="1"/>
  <c r="J16" i="11"/>
  <c r="I16" i="11"/>
  <c r="H16" i="11"/>
  <c r="I15" i="11"/>
  <c r="H15" i="11"/>
  <c r="J15" i="11" s="1"/>
  <c r="U14" i="11"/>
  <c r="T14" i="11"/>
  <c r="H8" i="12" s="1"/>
  <c r="Q14" i="11"/>
  <c r="E8" i="12" s="1"/>
  <c r="O14" i="11"/>
  <c r="P14" i="11" s="1"/>
  <c r="D8" i="12" s="1"/>
  <c r="N14" i="11"/>
  <c r="B8" i="12" s="1"/>
  <c r="I14" i="11"/>
  <c r="H14" i="11"/>
  <c r="J14" i="11" s="1"/>
  <c r="U13" i="11"/>
  <c r="T13" i="11"/>
  <c r="H7" i="12" s="1"/>
  <c r="Q13" i="11"/>
  <c r="E7" i="12" s="1"/>
  <c r="O13" i="11"/>
  <c r="P13" i="11" s="1"/>
  <c r="D7" i="12" s="1"/>
  <c r="N13" i="11"/>
  <c r="I13" i="11"/>
  <c r="H13" i="11"/>
  <c r="J13" i="11" s="1"/>
  <c r="U12" i="11"/>
  <c r="T12" i="11"/>
  <c r="H6" i="12" s="1"/>
  <c r="Q12" i="11"/>
  <c r="E6" i="12" s="1"/>
  <c r="O12" i="11"/>
  <c r="P12" i="11" s="1"/>
  <c r="D6" i="12" s="1"/>
  <c r="N12" i="11"/>
  <c r="B6" i="12" s="1"/>
  <c r="I12" i="11"/>
  <c r="H12" i="11"/>
  <c r="J12" i="11" s="1"/>
  <c r="U11" i="11"/>
  <c r="T11" i="11"/>
  <c r="Q11" i="11"/>
  <c r="E5" i="12" s="1"/>
  <c r="O11" i="11"/>
  <c r="C5" i="12" s="1"/>
  <c r="N11" i="11"/>
  <c r="B5" i="12" s="1"/>
  <c r="I11" i="11"/>
  <c r="H11" i="11"/>
  <c r="J11" i="11" s="1"/>
  <c r="U10" i="11"/>
  <c r="U15" i="11" s="1"/>
  <c r="T10" i="11"/>
  <c r="H4" i="12" s="1"/>
  <c r="Q10" i="11"/>
  <c r="E4" i="12" s="1"/>
  <c r="O10" i="11"/>
  <c r="P10" i="11" s="1"/>
  <c r="D4" i="12" s="1"/>
  <c r="N10" i="11"/>
  <c r="B4" i="12" s="1"/>
  <c r="I10" i="11"/>
  <c r="H10" i="11"/>
  <c r="J10" i="11" s="1"/>
  <c r="I9" i="11"/>
  <c r="H9" i="11"/>
  <c r="I8" i="11"/>
  <c r="H8" i="11"/>
  <c r="J8" i="11" s="1"/>
  <c r="I7" i="11"/>
  <c r="H7" i="11"/>
  <c r="H7" i="8"/>
  <c r="I7" i="8"/>
  <c r="S15" i="17" l="1"/>
  <c r="G9" i="18" s="1"/>
  <c r="F9" i="18"/>
  <c r="J26" i="11"/>
  <c r="J44" i="11"/>
  <c r="J60" i="11"/>
  <c r="J74" i="11"/>
  <c r="J76" i="11"/>
  <c r="J90" i="11"/>
  <c r="J92" i="11"/>
  <c r="J106" i="11"/>
  <c r="J108" i="11"/>
  <c r="J122" i="11"/>
  <c r="J124" i="11"/>
  <c r="P10" i="14"/>
  <c r="D4" i="15" s="1"/>
  <c r="J123" i="14"/>
  <c r="J130" i="14"/>
  <c r="J132" i="14"/>
  <c r="C6" i="15"/>
  <c r="J28" i="11"/>
  <c r="J58" i="11"/>
  <c r="J30" i="11"/>
  <c r="J32" i="11"/>
  <c r="J46" i="11"/>
  <c r="J48" i="11"/>
  <c r="J78" i="11"/>
  <c r="J80" i="11"/>
  <c r="J94" i="11"/>
  <c r="J96" i="11"/>
  <c r="J110" i="11"/>
  <c r="J112" i="11"/>
  <c r="J126" i="11"/>
  <c r="J128" i="11"/>
  <c r="P11" i="14"/>
  <c r="D5" i="15" s="1"/>
  <c r="J22" i="14"/>
  <c r="J24" i="14"/>
  <c r="J31" i="14"/>
  <c r="J38" i="14"/>
  <c r="J40" i="14"/>
  <c r="J47" i="14"/>
  <c r="J56" i="14"/>
  <c r="J63" i="14"/>
  <c r="J72" i="14"/>
  <c r="J79" i="14"/>
  <c r="J86" i="14"/>
  <c r="J88" i="14"/>
  <c r="J95" i="14"/>
  <c r="J102" i="14"/>
  <c r="J104" i="14"/>
  <c r="J111" i="14"/>
  <c r="J118" i="14"/>
  <c r="J120" i="14"/>
  <c r="J127" i="14"/>
  <c r="J42" i="11"/>
  <c r="J62" i="11"/>
  <c r="J64" i="11"/>
  <c r="J7" i="11"/>
  <c r="J9" i="11"/>
  <c r="J18" i="11"/>
  <c r="J20" i="11"/>
  <c r="J34" i="11"/>
  <c r="J36" i="11"/>
  <c r="J50" i="11"/>
  <c r="J52" i="11"/>
  <c r="J66" i="11"/>
  <c r="J68" i="11"/>
  <c r="J82" i="11"/>
  <c r="J84" i="11"/>
  <c r="J98" i="11"/>
  <c r="J100" i="11"/>
  <c r="J114" i="11"/>
  <c r="J116" i="11"/>
  <c r="J130" i="11"/>
  <c r="J132" i="11"/>
  <c r="J9" i="14"/>
  <c r="J83" i="14"/>
  <c r="J90" i="14"/>
  <c r="J92" i="14"/>
  <c r="J99" i="14"/>
  <c r="J106" i="14"/>
  <c r="J108" i="14"/>
  <c r="J115" i="14"/>
  <c r="J122" i="14"/>
  <c r="J124" i="14"/>
  <c r="J131" i="14"/>
  <c r="C10" i="15"/>
  <c r="U15" i="14"/>
  <c r="I4" i="15"/>
  <c r="I8" i="15"/>
  <c r="R10" i="14"/>
  <c r="R11" i="14"/>
  <c r="V11" i="14"/>
  <c r="J5" i="15" s="1"/>
  <c r="R12" i="14"/>
  <c r="V12" i="14"/>
  <c r="J6" i="15" s="1"/>
  <c r="R13" i="14"/>
  <c r="V13" i="14"/>
  <c r="J7" i="15" s="1"/>
  <c r="R14" i="14"/>
  <c r="N15" i="14"/>
  <c r="B9" i="15" s="1"/>
  <c r="R16" i="14"/>
  <c r="V16" i="14"/>
  <c r="J10" i="15" s="1"/>
  <c r="C7" i="15"/>
  <c r="O15" i="14"/>
  <c r="C8" i="15"/>
  <c r="T15" i="14"/>
  <c r="I9" i="12"/>
  <c r="I5" i="12"/>
  <c r="V11" i="11"/>
  <c r="J5" i="12" s="1"/>
  <c r="R11" i="11"/>
  <c r="V14" i="11"/>
  <c r="J8" i="12" s="1"/>
  <c r="R14" i="11"/>
  <c r="I8" i="12"/>
  <c r="V10" i="11"/>
  <c r="J4" i="12" s="1"/>
  <c r="R10" i="11"/>
  <c r="I4" i="12"/>
  <c r="I6" i="12"/>
  <c r="V12" i="11"/>
  <c r="J6" i="12" s="1"/>
  <c r="R12" i="11"/>
  <c r="I7" i="12"/>
  <c r="V13" i="11"/>
  <c r="J7" i="12" s="1"/>
  <c r="R13" i="11"/>
  <c r="I10" i="12"/>
  <c r="V16" i="11"/>
  <c r="J10" i="12" s="1"/>
  <c r="R16" i="11"/>
  <c r="C6" i="12"/>
  <c r="C10" i="12"/>
  <c r="N15" i="11"/>
  <c r="B9" i="12" s="1"/>
  <c r="C7" i="12"/>
  <c r="C4" i="12"/>
  <c r="C8" i="12"/>
  <c r="O15" i="11"/>
  <c r="R15" i="11" s="1"/>
  <c r="P11" i="11"/>
  <c r="D5" i="12" s="1"/>
  <c r="T15" i="11"/>
  <c r="J7" i="8"/>
  <c r="I133" i="8"/>
  <c r="J133" i="8" s="1"/>
  <c r="H133" i="8"/>
  <c r="I132" i="8"/>
  <c r="H132" i="8"/>
  <c r="J132" i="8" s="1"/>
  <c r="I131" i="8"/>
  <c r="J131" i="8" s="1"/>
  <c r="H131" i="8"/>
  <c r="I130" i="8"/>
  <c r="H130" i="8"/>
  <c r="I129" i="8"/>
  <c r="J129" i="8" s="1"/>
  <c r="H129" i="8"/>
  <c r="I128" i="8"/>
  <c r="H128" i="8"/>
  <c r="J128" i="8" s="1"/>
  <c r="I127" i="8"/>
  <c r="H127" i="8"/>
  <c r="I126" i="8"/>
  <c r="J126" i="8" s="1"/>
  <c r="H126" i="8"/>
  <c r="I125" i="8"/>
  <c r="H125" i="8"/>
  <c r="J124" i="8"/>
  <c r="I124" i="8"/>
  <c r="H124" i="8"/>
  <c r="I123" i="8"/>
  <c r="H123" i="8"/>
  <c r="I122" i="8"/>
  <c r="J122" i="8" s="1"/>
  <c r="H122" i="8"/>
  <c r="I121" i="8"/>
  <c r="H121" i="8"/>
  <c r="I120" i="8"/>
  <c r="H120" i="8"/>
  <c r="J120" i="8" s="1"/>
  <c r="I119" i="8"/>
  <c r="J119" i="8" s="1"/>
  <c r="H119" i="8"/>
  <c r="I118" i="8"/>
  <c r="H118" i="8"/>
  <c r="I117" i="8"/>
  <c r="J117" i="8" s="1"/>
  <c r="H117" i="8"/>
  <c r="I116" i="8"/>
  <c r="H116" i="8"/>
  <c r="J116" i="8" s="1"/>
  <c r="I115" i="8"/>
  <c r="J115" i="8" s="1"/>
  <c r="H115" i="8"/>
  <c r="I114" i="8"/>
  <c r="H114" i="8"/>
  <c r="I113" i="8"/>
  <c r="J113" i="8" s="1"/>
  <c r="H113" i="8"/>
  <c r="J112" i="8"/>
  <c r="I112" i="8"/>
  <c r="H112" i="8"/>
  <c r="I111" i="8"/>
  <c r="H111" i="8"/>
  <c r="I110" i="8"/>
  <c r="J110" i="8" s="1"/>
  <c r="H110" i="8"/>
  <c r="I109" i="8"/>
  <c r="H109" i="8"/>
  <c r="J108" i="8"/>
  <c r="I108" i="8"/>
  <c r="H108" i="8"/>
  <c r="I107" i="8"/>
  <c r="H107" i="8"/>
  <c r="I106" i="8"/>
  <c r="J106" i="8" s="1"/>
  <c r="H106" i="8"/>
  <c r="I105" i="8"/>
  <c r="H105" i="8"/>
  <c r="I104" i="8"/>
  <c r="H104" i="8"/>
  <c r="J104" i="8" s="1"/>
  <c r="I103" i="8"/>
  <c r="J103" i="8" s="1"/>
  <c r="H103" i="8"/>
  <c r="I102" i="8"/>
  <c r="H102" i="8"/>
  <c r="I101" i="8"/>
  <c r="J101" i="8" s="1"/>
  <c r="H101" i="8"/>
  <c r="I100" i="8"/>
  <c r="H100" i="8"/>
  <c r="J100" i="8" s="1"/>
  <c r="I99" i="8"/>
  <c r="J99" i="8" s="1"/>
  <c r="H99" i="8"/>
  <c r="I98" i="8"/>
  <c r="H98" i="8"/>
  <c r="I97" i="8"/>
  <c r="J97" i="8" s="1"/>
  <c r="H97" i="8"/>
  <c r="I96" i="8"/>
  <c r="H96" i="8"/>
  <c r="J96" i="8" s="1"/>
  <c r="I95" i="8"/>
  <c r="H95" i="8"/>
  <c r="I94" i="8"/>
  <c r="J94" i="8" s="1"/>
  <c r="H94" i="8"/>
  <c r="I93" i="8"/>
  <c r="H93" i="8"/>
  <c r="J92" i="8"/>
  <c r="I92" i="8"/>
  <c r="H92" i="8"/>
  <c r="I91" i="8"/>
  <c r="H91" i="8"/>
  <c r="I90" i="8"/>
  <c r="J90" i="8" s="1"/>
  <c r="H90" i="8"/>
  <c r="I89" i="8"/>
  <c r="H89" i="8"/>
  <c r="I88" i="8"/>
  <c r="H88" i="8"/>
  <c r="J88" i="8" s="1"/>
  <c r="I87" i="8"/>
  <c r="J87" i="8" s="1"/>
  <c r="H87" i="8"/>
  <c r="I86" i="8"/>
  <c r="H86" i="8"/>
  <c r="I85" i="8"/>
  <c r="J85" i="8" s="1"/>
  <c r="H85" i="8"/>
  <c r="I84" i="8"/>
  <c r="H84" i="8"/>
  <c r="J84" i="8" s="1"/>
  <c r="I83" i="8"/>
  <c r="J83" i="8" s="1"/>
  <c r="H83" i="8"/>
  <c r="I82" i="8"/>
  <c r="H82" i="8"/>
  <c r="I81" i="8"/>
  <c r="J81" i="8" s="1"/>
  <c r="H81" i="8"/>
  <c r="I80" i="8"/>
  <c r="H80" i="8"/>
  <c r="J80" i="8" s="1"/>
  <c r="I79" i="8"/>
  <c r="H79" i="8"/>
  <c r="I78" i="8"/>
  <c r="J78" i="8" s="1"/>
  <c r="H78" i="8"/>
  <c r="I77" i="8"/>
  <c r="H77" i="8"/>
  <c r="J76" i="8"/>
  <c r="I76" i="8"/>
  <c r="H76" i="8"/>
  <c r="I75" i="8"/>
  <c r="H75" i="8"/>
  <c r="I74" i="8"/>
  <c r="J74" i="8" s="1"/>
  <c r="H74" i="8"/>
  <c r="I73" i="8"/>
  <c r="H73" i="8"/>
  <c r="J72" i="8"/>
  <c r="I72" i="8"/>
  <c r="H72" i="8"/>
  <c r="I71" i="8"/>
  <c r="J71" i="8" s="1"/>
  <c r="H71" i="8"/>
  <c r="I70" i="8"/>
  <c r="H70" i="8"/>
  <c r="I69" i="8"/>
  <c r="J69" i="8" s="1"/>
  <c r="H69" i="8"/>
  <c r="I68" i="8"/>
  <c r="H68" i="8"/>
  <c r="J68" i="8" s="1"/>
  <c r="I67" i="8"/>
  <c r="J67" i="8" s="1"/>
  <c r="H67" i="8"/>
  <c r="I66" i="8"/>
  <c r="H66" i="8"/>
  <c r="I65" i="8"/>
  <c r="J65" i="8" s="1"/>
  <c r="H65" i="8"/>
  <c r="I64" i="8"/>
  <c r="H64" i="8"/>
  <c r="J64" i="8" s="1"/>
  <c r="I63" i="8"/>
  <c r="H63" i="8"/>
  <c r="I62" i="8"/>
  <c r="J62" i="8" s="1"/>
  <c r="H62" i="8"/>
  <c r="I61" i="8"/>
  <c r="H61" i="8"/>
  <c r="J60" i="8"/>
  <c r="I60" i="8"/>
  <c r="H60" i="8"/>
  <c r="I59" i="8"/>
  <c r="H59" i="8"/>
  <c r="I58" i="8"/>
  <c r="J58" i="8" s="1"/>
  <c r="H58" i="8"/>
  <c r="I57" i="8"/>
  <c r="H57" i="8"/>
  <c r="J56" i="8"/>
  <c r="I56" i="8"/>
  <c r="H56" i="8"/>
  <c r="I55" i="8"/>
  <c r="J55" i="8" s="1"/>
  <c r="H55" i="8"/>
  <c r="I54" i="8"/>
  <c r="H54" i="8"/>
  <c r="I53" i="8"/>
  <c r="J53" i="8" s="1"/>
  <c r="H53" i="8"/>
  <c r="I52" i="8"/>
  <c r="H52" i="8"/>
  <c r="J52" i="8" s="1"/>
  <c r="I51" i="8"/>
  <c r="J51" i="8" s="1"/>
  <c r="H51" i="8"/>
  <c r="I50" i="8"/>
  <c r="H50" i="8"/>
  <c r="I49" i="8"/>
  <c r="J49" i="8" s="1"/>
  <c r="H49" i="8"/>
  <c r="I48" i="8"/>
  <c r="H48" i="8"/>
  <c r="J48" i="8" s="1"/>
  <c r="I47" i="8"/>
  <c r="H47" i="8"/>
  <c r="I46" i="8"/>
  <c r="J46" i="8" s="1"/>
  <c r="H46" i="8"/>
  <c r="I45" i="8"/>
  <c r="H45" i="8"/>
  <c r="J44" i="8"/>
  <c r="I44" i="8"/>
  <c r="H44" i="8"/>
  <c r="I43" i="8"/>
  <c r="H43" i="8"/>
  <c r="I42" i="8"/>
  <c r="J42" i="8" s="1"/>
  <c r="H42" i="8"/>
  <c r="I41" i="8"/>
  <c r="H41" i="8"/>
  <c r="J40" i="8"/>
  <c r="I40" i="8"/>
  <c r="H40" i="8"/>
  <c r="I39" i="8"/>
  <c r="J39" i="8" s="1"/>
  <c r="H39" i="8"/>
  <c r="I38" i="8"/>
  <c r="H38" i="8"/>
  <c r="I37" i="8"/>
  <c r="J37" i="8" s="1"/>
  <c r="H37" i="8"/>
  <c r="I36" i="8"/>
  <c r="H36" i="8"/>
  <c r="J36" i="8" s="1"/>
  <c r="I35" i="8"/>
  <c r="J35" i="8" s="1"/>
  <c r="H35" i="8"/>
  <c r="I34" i="8"/>
  <c r="H34" i="8"/>
  <c r="I33" i="8"/>
  <c r="J33" i="8" s="1"/>
  <c r="H33" i="8"/>
  <c r="I32" i="8"/>
  <c r="H32" i="8"/>
  <c r="J32" i="8" s="1"/>
  <c r="I31" i="8"/>
  <c r="H31" i="8"/>
  <c r="I30" i="8"/>
  <c r="J30" i="8" s="1"/>
  <c r="H30" i="8"/>
  <c r="I29" i="8"/>
  <c r="H29" i="8"/>
  <c r="J28" i="8"/>
  <c r="I28" i="8"/>
  <c r="H28" i="8"/>
  <c r="I27" i="8"/>
  <c r="H27" i="8"/>
  <c r="I26" i="8"/>
  <c r="J26" i="8" s="1"/>
  <c r="H26" i="8"/>
  <c r="I25" i="8"/>
  <c r="H25" i="8"/>
  <c r="J24" i="8"/>
  <c r="I24" i="8"/>
  <c r="H24" i="8"/>
  <c r="I23" i="8"/>
  <c r="J23" i="8" s="1"/>
  <c r="H23" i="8"/>
  <c r="I22" i="8"/>
  <c r="H22" i="8"/>
  <c r="I21" i="8"/>
  <c r="J21" i="8" s="1"/>
  <c r="H21" i="8"/>
  <c r="I20" i="8"/>
  <c r="H20" i="8"/>
  <c r="J20" i="8" s="1"/>
  <c r="I19" i="8"/>
  <c r="J19" i="8" s="1"/>
  <c r="H19" i="8"/>
  <c r="I18" i="8"/>
  <c r="H18" i="8"/>
  <c r="I17" i="8"/>
  <c r="J17" i="8" s="1"/>
  <c r="H17" i="8"/>
  <c r="U16" i="8"/>
  <c r="I10" i="10" s="1"/>
  <c r="T16" i="8"/>
  <c r="H10" i="10" s="1"/>
  <c r="O16" i="8"/>
  <c r="C10" i="10" s="1"/>
  <c r="N16" i="8"/>
  <c r="I16" i="8"/>
  <c r="H16" i="8"/>
  <c r="I15" i="8"/>
  <c r="J15" i="8" s="1"/>
  <c r="H15" i="8"/>
  <c r="U14" i="8"/>
  <c r="T14" i="8"/>
  <c r="H8" i="10" s="1"/>
  <c r="O14" i="8"/>
  <c r="N14" i="8"/>
  <c r="I14" i="8"/>
  <c r="H14" i="8"/>
  <c r="U13" i="8"/>
  <c r="T13" i="8"/>
  <c r="H7" i="10" s="1"/>
  <c r="O13" i="8"/>
  <c r="C7" i="10" s="1"/>
  <c r="N13" i="8"/>
  <c r="B7" i="10" s="1"/>
  <c r="I13" i="8"/>
  <c r="J13" i="8" s="1"/>
  <c r="H13" i="8"/>
  <c r="U12" i="8"/>
  <c r="T12" i="8"/>
  <c r="O12" i="8"/>
  <c r="N12" i="8"/>
  <c r="B6" i="10" s="1"/>
  <c r="I12" i="8"/>
  <c r="H12" i="8"/>
  <c r="U11" i="8"/>
  <c r="I5" i="10" s="1"/>
  <c r="T11" i="8"/>
  <c r="O11" i="8"/>
  <c r="C5" i="10" s="1"/>
  <c r="N11" i="8"/>
  <c r="I11" i="8"/>
  <c r="J11" i="8" s="1"/>
  <c r="H11" i="8"/>
  <c r="I10" i="8"/>
  <c r="H10" i="8"/>
  <c r="I9" i="8"/>
  <c r="H9" i="8"/>
  <c r="I8" i="8"/>
  <c r="H8" i="8"/>
  <c r="H8" i="1"/>
  <c r="I8" i="1"/>
  <c r="H9" i="1"/>
  <c r="I9" i="1"/>
  <c r="J9" i="1" s="1"/>
  <c r="H10" i="1"/>
  <c r="I10" i="1"/>
  <c r="H11" i="1"/>
  <c r="I11" i="1"/>
  <c r="J11" i="1"/>
  <c r="H12" i="1"/>
  <c r="J12" i="1" s="1"/>
  <c r="I12" i="1"/>
  <c r="H13" i="1"/>
  <c r="I13" i="1"/>
  <c r="H14" i="1"/>
  <c r="I14" i="1"/>
  <c r="J14" i="1" s="1"/>
  <c r="H15" i="1"/>
  <c r="J15" i="1" s="1"/>
  <c r="I15" i="1"/>
  <c r="H16" i="1"/>
  <c r="I16" i="1"/>
  <c r="H17" i="1"/>
  <c r="I17" i="1"/>
  <c r="H18" i="1"/>
  <c r="I18" i="1"/>
  <c r="H19" i="1"/>
  <c r="J19" i="1" s="1"/>
  <c r="I19" i="1"/>
  <c r="H20" i="1"/>
  <c r="I20" i="1"/>
  <c r="J20" i="1" s="1"/>
  <c r="H21" i="1"/>
  <c r="I21" i="1"/>
  <c r="H22" i="1"/>
  <c r="I22" i="1"/>
  <c r="J22" i="1" s="1"/>
  <c r="H23" i="1"/>
  <c r="I23" i="1"/>
  <c r="J23" i="1"/>
  <c r="H24" i="1"/>
  <c r="I24" i="1"/>
  <c r="H25" i="1"/>
  <c r="I25" i="1"/>
  <c r="H26" i="1"/>
  <c r="I26" i="1"/>
  <c r="H27" i="1"/>
  <c r="I27" i="1"/>
  <c r="J27" i="1"/>
  <c r="H28" i="1"/>
  <c r="J28" i="1" s="1"/>
  <c r="I28" i="1"/>
  <c r="H29" i="1"/>
  <c r="I29" i="1"/>
  <c r="H30" i="1"/>
  <c r="I30" i="1"/>
  <c r="J30" i="1" s="1"/>
  <c r="H31" i="1"/>
  <c r="J31" i="1" s="1"/>
  <c r="I31" i="1"/>
  <c r="H32" i="1"/>
  <c r="J32" i="1" s="1"/>
  <c r="I32" i="1"/>
  <c r="H33" i="1"/>
  <c r="I33" i="1"/>
  <c r="H34" i="1"/>
  <c r="I34" i="1"/>
  <c r="H35" i="1"/>
  <c r="J35" i="1" s="1"/>
  <c r="I35" i="1"/>
  <c r="H36" i="1"/>
  <c r="J36" i="1" s="1"/>
  <c r="I36" i="1"/>
  <c r="H37" i="1"/>
  <c r="I37" i="1"/>
  <c r="H38" i="1"/>
  <c r="I38" i="1"/>
  <c r="J38" i="1" s="1"/>
  <c r="H39" i="1"/>
  <c r="I39" i="1"/>
  <c r="J39" i="1"/>
  <c r="H40" i="1"/>
  <c r="J40" i="1" s="1"/>
  <c r="I40" i="1"/>
  <c r="H41" i="1"/>
  <c r="I41" i="1"/>
  <c r="H42" i="1"/>
  <c r="I42" i="1"/>
  <c r="H43" i="1"/>
  <c r="I43" i="1"/>
  <c r="J43" i="1"/>
  <c r="H44" i="1"/>
  <c r="I44" i="1"/>
  <c r="J44" i="1"/>
  <c r="H45" i="1"/>
  <c r="I45" i="1"/>
  <c r="H46" i="1"/>
  <c r="I46" i="1"/>
  <c r="H47" i="1"/>
  <c r="J47" i="1" s="1"/>
  <c r="I47" i="1"/>
  <c r="H48" i="1"/>
  <c r="J48" i="1" s="1"/>
  <c r="I48" i="1"/>
  <c r="H49" i="1"/>
  <c r="I49" i="1"/>
  <c r="H50" i="1"/>
  <c r="I50" i="1"/>
  <c r="H51" i="1"/>
  <c r="I51" i="1"/>
  <c r="J51" i="1"/>
  <c r="H52" i="1"/>
  <c r="I52" i="1"/>
  <c r="J52" i="1"/>
  <c r="H53" i="1"/>
  <c r="I53" i="1"/>
  <c r="H54" i="1"/>
  <c r="I54" i="1"/>
  <c r="H55" i="1"/>
  <c r="J55" i="1" s="1"/>
  <c r="I55" i="1"/>
  <c r="H56" i="1"/>
  <c r="J56" i="1" s="1"/>
  <c r="I56" i="1"/>
  <c r="H57" i="1"/>
  <c r="I57" i="1"/>
  <c r="H58" i="1"/>
  <c r="I58" i="1"/>
  <c r="H59" i="1"/>
  <c r="I59" i="1"/>
  <c r="H60" i="1"/>
  <c r="J60" i="1" s="1"/>
  <c r="I60" i="1"/>
  <c r="H61" i="1"/>
  <c r="I61" i="1"/>
  <c r="H62" i="1"/>
  <c r="I62" i="1"/>
  <c r="J62" i="1" s="1"/>
  <c r="H63" i="1"/>
  <c r="I63" i="1"/>
  <c r="J63" i="1" s="1"/>
  <c r="H64" i="1"/>
  <c r="I64" i="1"/>
  <c r="J64" i="1"/>
  <c r="H65" i="1"/>
  <c r="I65" i="1"/>
  <c r="H66" i="1"/>
  <c r="I66" i="1"/>
  <c r="H67" i="1"/>
  <c r="I67" i="1"/>
  <c r="H68" i="1"/>
  <c r="I68" i="1"/>
  <c r="J68" i="1"/>
  <c r="H69" i="1"/>
  <c r="I69" i="1"/>
  <c r="H70" i="1"/>
  <c r="I70" i="1"/>
  <c r="J70" i="1" s="1"/>
  <c r="H71" i="1"/>
  <c r="I71" i="1"/>
  <c r="J71" i="1" s="1"/>
  <c r="H72" i="1"/>
  <c r="J72" i="1" s="1"/>
  <c r="I72" i="1"/>
  <c r="H73" i="1"/>
  <c r="I73" i="1"/>
  <c r="H74" i="1"/>
  <c r="I74" i="1"/>
  <c r="H75" i="1"/>
  <c r="I75" i="1"/>
  <c r="H76" i="1"/>
  <c r="J76" i="1" s="1"/>
  <c r="I76" i="1"/>
  <c r="H77" i="1"/>
  <c r="I77" i="1"/>
  <c r="H78" i="1"/>
  <c r="I78" i="1"/>
  <c r="J78" i="1" s="1"/>
  <c r="H79" i="1"/>
  <c r="I79" i="1"/>
  <c r="J79" i="1" s="1"/>
  <c r="H80" i="1"/>
  <c r="I80" i="1"/>
  <c r="J80" i="1"/>
  <c r="H81" i="1"/>
  <c r="I81" i="1"/>
  <c r="H82" i="1"/>
  <c r="I82" i="1"/>
  <c r="H83" i="1"/>
  <c r="I83" i="1"/>
  <c r="H84" i="1"/>
  <c r="I84" i="1"/>
  <c r="J84" i="1"/>
  <c r="H85" i="1"/>
  <c r="I85" i="1"/>
  <c r="H86" i="1"/>
  <c r="I86" i="1"/>
  <c r="J86" i="1" s="1"/>
  <c r="H87" i="1"/>
  <c r="I87" i="1"/>
  <c r="J87" i="1" s="1"/>
  <c r="H88" i="1"/>
  <c r="J88" i="1" s="1"/>
  <c r="I88" i="1"/>
  <c r="H89" i="1"/>
  <c r="I89" i="1"/>
  <c r="H90" i="1"/>
  <c r="I90" i="1"/>
  <c r="H91" i="1"/>
  <c r="I91" i="1"/>
  <c r="H92" i="1"/>
  <c r="J92" i="1" s="1"/>
  <c r="I92" i="1"/>
  <c r="H93" i="1"/>
  <c r="I93" i="1"/>
  <c r="H94" i="1"/>
  <c r="I94" i="1"/>
  <c r="J94" i="1" s="1"/>
  <c r="H95" i="1"/>
  <c r="I95" i="1"/>
  <c r="J95" i="1" s="1"/>
  <c r="H96" i="1"/>
  <c r="I96" i="1"/>
  <c r="J96" i="1"/>
  <c r="H97" i="1"/>
  <c r="I97" i="1"/>
  <c r="H98" i="1"/>
  <c r="I98" i="1"/>
  <c r="H99" i="1"/>
  <c r="I99" i="1"/>
  <c r="H100" i="1"/>
  <c r="I100" i="1"/>
  <c r="J100" i="1"/>
  <c r="H101" i="1"/>
  <c r="J101" i="1" s="1"/>
  <c r="I101" i="1"/>
  <c r="H102" i="1"/>
  <c r="I102" i="1"/>
  <c r="J102" i="1" s="1"/>
  <c r="H103" i="1"/>
  <c r="I103" i="1"/>
  <c r="J103" i="1"/>
  <c r="H104" i="1"/>
  <c r="J104" i="1" s="1"/>
  <c r="I104" i="1"/>
  <c r="H105" i="1"/>
  <c r="I105" i="1"/>
  <c r="J105" i="1" s="1"/>
  <c r="H106" i="1"/>
  <c r="I106" i="1"/>
  <c r="H107" i="1"/>
  <c r="I107" i="1"/>
  <c r="J107" i="1" s="1"/>
  <c r="H108" i="1"/>
  <c r="I108" i="1"/>
  <c r="J108" i="1"/>
  <c r="H109" i="1"/>
  <c r="I109" i="1"/>
  <c r="H110" i="1"/>
  <c r="I110" i="1"/>
  <c r="H111" i="1"/>
  <c r="J111" i="1" s="1"/>
  <c r="I111" i="1"/>
  <c r="H112" i="1"/>
  <c r="J112" i="1" s="1"/>
  <c r="I112" i="1"/>
  <c r="H113" i="1"/>
  <c r="I113" i="1"/>
  <c r="J113" i="1" s="1"/>
  <c r="H114" i="1"/>
  <c r="I114" i="1"/>
  <c r="H115" i="1"/>
  <c r="I115" i="1"/>
  <c r="J115" i="1" s="1"/>
  <c r="H116" i="1"/>
  <c r="J116" i="1" s="1"/>
  <c r="I116" i="1"/>
  <c r="H117" i="1"/>
  <c r="I117" i="1"/>
  <c r="H118" i="1"/>
  <c r="I118" i="1"/>
  <c r="J118" i="1" s="1"/>
  <c r="H119" i="1"/>
  <c r="J119" i="1" s="1"/>
  <c r="I119" i="1"/>
  <c r="H120" i="1"/>
  <c r="I120" i="1"/>
  <c r="J120" i="1"/>
  <c r="H121" i="1"/>
  <c r="I121" i="1"/>
  <c r="J121" i="1" s="1"/>
  <c r="H122" i="1"/>
  <c r="I122" i="1"/>
  <c r="H123" i="1"/>
  <c r="I123" i="1"/>
  <c r="J123" i="1" s="1"/>
  <c r="H124" i="1"/>
  <c r="J124" i="1" s="1"/>
  <c r="I124" i="1"/>
  <c r="H125" i="1"/>
  <c r="I125" i="1"/>
  <c r="H126" i="1"/>
  <c r="I126" i="1"/>
  <c r="H127" i="1"/>
  <c r="I127" i="1"/>
  <c r="J127" i="1"/>
  <c r="H128" i="1"/>
  <c r="I128" i="1"/>
  <c r="J128" i="1"/>
  <c r="H129" i="1"/>
  <c r="I129" i="1"/>
  <c r="H130" i="1"/>
  <c r="I130" i="1"/>
  <c r="H131" i="1"/>
  <c r="I131" i="1"/>
  <c r="H132" i="1"/>
  <c r="I132" i="1"/>
  <c r="J132" i="1"/>
  <c r="H133" i="1"/>
  <c r="I133" i="1"/>
  <c r="T11" i="1"/>
  <c r="H7" i="1"/>
  <c r="H8" i="6"/>
  <c r="I8" i="6"/>
  <c r="J8" i="6"/>
  <c r="H9" i="6"/>
  <c r="J9" i="6" s="1"/>
  <c r="I9" i="6"/>
  <c r="H10" i="6"/>
  <c r="I10" i="6"/>
  <c r="J10" i="6" s="1"/>
  <c r="H11" i="6"/>
  <c r="I11" i="6"/>
  <c r="H12" i="6"/>
  <c r="I12" i="6"/>
  <c r="J12" i="6" s="1"/>
  <c r="H13" i="6"/>
  <c r="I13" i="6"/>
  <c r="J13" i="6"/>
  <c r="H14" i="6"/>
  <c r="I14" i="6"/>
  <c r="H15" i="6"/>
  <c r="I15" i="6"/>
  <c r="J15" i="6" s="1"/>
  <c r="H16" i="6"/>
  <c r="J16" i="6" s="1"/>
  <c r="I16" i="6"/>
  <c r="H17" i="6"/>
  <c r="J17" i="6" s="1"/>
  <c r="I17" i="6"/>
  <c r="H18" i="6"/>
  <c r="I18" i="6"/>
  <c r="J18" i="6" s="1"/>
  <c r="H19" i="6"/>
  <c r="I19" i="6"/>
  <c r="H20" i="6"/>
  <c r="I20" i="6"/>
  <c r="J20" i="6" s="1"/>
  <c r="H21" i="6"/>
  <c r="J21" i="6" s="1"/>
  <c r="I21" i="6"/>
  <c r="H22" i="6"/>
  <c r="I22" i="6"/>
  <c r="H23" i="6"/>
  <c r="I23" i="6"/>
  <c r="J23" i="6" s="1"/>
  <c r="H24" i="6"/>
  <c r="J24" i="6" s="1"/>
  <c r="I24" i="6"/>
  <c r="H25" i="6"/>
  <c r="I25" i="6"/>
  <c r="J25" i="6"/>
  <c r="H26" i="6"/>
  <c r="I26" i="6"/>
  <c r="J26" i="6" s="1"/>
  <c r="H27" i="6"/>
  <c r="I27" i="6"/>
  <c r="H28" i="6"/>
  <c r="I28" i="6"/>
  <c r="J28" i="6" s="1"/>
  <c r="H29" i="6"/>
  <c r="J29" i="6" s="1"/>
  <c r="I29" i="6"/>
  <c r="H30" i="6"/>
  <c r="I30" i="6"/>
  <c r="H31" i="6"/>
  <c r="I31" i="6"/>
  <c r="H32" i="6"/>
  <c r="I32" i="6"/>
  <c r="J32" i="6"/>
  <c r="H33" i="6"/>
  <c r="I33" i="6"/>
  <c r="J33" i="6"/>
  <c r="H34" i="6"/>
  <c r="I34" i="6"/>
  <c r="H35" i="6"/>
  <c r="I35" i="6"/>
  <c r="H36" i="6"/>
  <c r="I36" i="6"/>
  <c r="H37" i="6"/>
  <c r="I37" i="6"/>
  <c r="J37" i="6"/>
  <c r="H38" i="6"/>
  <c r="I38" i="6"/>
  <c r="H39" i="6"/>
  <c r="I39" i="6"/>
  <c r="J39" i="6" s="1"/>
  <c r="H40" i="6"/>
  <c r="I40" i="6"/>
  <c r="J40" i="6"/>
  <c r="H41" i="6"/>
  <c r="J41" i="6" s="1"/>
  <c r="I41" i="6"/>
  <c r="H42" i="6"/>
  <c r="I42" i="6"/>
  <c r="J42" i="6" s="1"/>
  <c r="H43" i="6"/>
  <c r="I43" i="6"/>
  <c r="H44" i="6"/>
  <c r="I44" i="6"/>
  <c r="J44" i="6" s="1"/>
  <c r="H45" i="6"/>
  <c r="I45" i="6"/>
  <c r="J45" i="6"/>
  <c r="H46" i="6"/>
  <c r="I46" i="6"/>
  <c r="H47" i="6"/>
  <c r="I47" i="6"/>
  <c r="J47" i="6" s="1"/>
  <c r="H48" i="6"/>
  <c r="J48" i="6" s="1"/>
  <c r="I48" i="6"/>
  <c r="H49" i="6"/>
  <c r="J49" i="6" s="1"/>
  <c r="I49" i="6"/>
  <c r="H50" i="6"/>
  <c r="I50" i="6"/>
  <c r="J50" i="6" s="1"/>
  <c r="H51" i="6"/>
  <c r="I51" i="6"/>
  <c r="H52" i="6"/>
  <c r="I52" i="6"/>
  <c r="J52" i="6" s="1"/>
  <c r="H53" i="6"/>
  <c r="J53" i="6" s="1"/>
  <c r="I53" i="6"/>
  <c r="H54" i="6"/>
  <c r="I54" i="6"/>
  <c r="H55" i="6"/>
  <c r="I55" i="6"/>
  <c r="J55" i="6" s="1"/>
  <c r="H56" i="6"/>
  <c r="J56" i="6" s="1"/>
  <c r="I56" i="6"/>
  <c r="H57" i="6"/>
  <c r="I57" i="6"/>
  <c r="J57" i="6"/>
  <c r="H58" i="6"/>
  <c r="I58" i="6"/>
  <c r="J58" i="6" s="1"/>
  <c r="H59" i="6"/>
  <c r="I59" i="6"/>
  <c r="H60" i="6"/>
  <c r="I60" i="6"/>
  <c r="J60" i="6" s="1"/>
  <c r="H61" i="6"/>
  <c r="J61" i="6" s="1"/>
  <c r="I61" i="6"/>
  <c r="H62" i="6"/>
  <c r="I62" i="6"/>
  <c r="H63" i="6"/>
  <c r="I63" i="6"/>
  <c r="H64" i="6"/>
  <c r="I64" i="6"/>
  <c r="J64" i="6"/>
  <c r="H65" i="6"/>
  <c r="I65" i="6"/>
  <c r="J65" i="6"/>
  <c r="H66" i="6"/>
  <c r="I66" i="6"/>
  <c r="H67" i="6"/>
  <c r="I67" i="6"/>
  <c r="H68" i="6"/>
  <c r="I68" i="6"/>
  <c r="H69" i="6"/>
  <c r="I69" i="6"/>
  <c r="J69" i="6"/>
  <c r="H70" i="6"/>
  <c r="I70" i="6"/>
  <c r="H71" i="6"/>
  <c r="I71" i="6"/>
  <c r="J71" i="6" s="1"/>
  <c r="H72" i="6"/>
  <c r="I72" i="6"/>
  <c r="J72" i="6"/>
  <c r="H73" i="6"/>
  <c r="J73" i="6" s="1"/>
  <c r="I73" i="6"/>
  <c r="H74" i="6"/>
  <c r="I74" i="6"/>
  <c r="J74" i="6" s="1"/>
  <c r="H75" i="6"/>
  <c r="I75" i="6"/>
  <c r="H76" i="6"/>
  <c r="I76" i="6"/>
  <c r="J76" i="6" s="1"/>
  <c r="H77" i="6"/>
  <c r="I77" i="6"/>
  <c r="J77" i="6"/>
  <c r="H78" i="6"/>
  <c r="I78" i="6"/>
  <c r="H79" i="6"/>
  <c r="I79" i="6"/>
  <c r="J79" i="6" s="1"/>
  <c r="H80" i="6"/>
  <c r="J80" i="6" s="1"/>
  <c r="I80" i="6"/>
  <c r="H81" i="6"/>
  <c r="J81" i="6" s="1"/>
  <c r="I81" i="6"/>
  <c r="H82" i="6"/>
  <c r="I82" i="6"/>
  <c r="J82" i="6" s="1"/>
  <c r="H83" i="6"/>
  <c r="I83" i="6"/>
  <c r="H84" i="6"/>
  <c r="I84" i="6"/>
  <c r="J84" i="6" s="1"/>
  <c r="H85" i="6"/>
  <c r="I85" i="6"/>
  <c r="J85" i="6"/>
  <c r="H86" i="6"/>
  <c r="I86" i="6"/>
  <c r="H87" i="6"/>
  <c r="I87" i="6"/>
  <c r="J87" i="6" s="1"/>
  <c r="H88" i="6"/>
  <c r="J88" i="6" s="1"/>
  <c r="I88" i="6"/>
  <c r="H89" i="6"/>
  <c r="I89" i="6"/>
  <c r="J89" i="6"/>
  <c r="H90" i="6"/>
  <c r="I90" i="6"/>
  <c r="J90" i="6" s="1"/>
  <c r="H91" i="6"/>
  <c r="I91" i="6"/>
  <c r="H92" i="6"/>
  <c r="I92" i="6"/>
  <c r="J92" i="6" s="1"/>
  <c r="H93" i="6"/>
  <c r="J93" i="6" s="1"/>
  <c r="I93" i="6"/>
  <c r="H94" i="6"/>
  <c r="I94" i="6"/>
  <c r="H95" i="6"/>
  <c r="I95" i="6"/>
  <c r="H96" i="6"/>
  <c r="I96" i="6"/>
  <c r="J96" i="6"/>
  <c r="H97" i="6"/>
  <c r="I97" i="6"/>
  <c r="J97" i="6"/>
  <c r="H98" i="6"/>
  <c r="I98" i="6"/>
  <c r="H99" i="6"/>
  <c r="I99" i="6"/>
  <c r="H100" i="6"/>
  <c r="I100" i="6"/>
  <c r="H101" i="6"/>
  <c r="I101" i="6"/>
  <c r="J101" i="6"/>
  <c r="H102" i="6"/>
  <c r="I102" i="6"/>
  <c r="H103" i="6"/>
  <c r="I103" i="6"/>
  <c r="J103" i="6" s="1"/>
  <c r="H104" i="6"/>
  <c r="I104" i="6"/>
  <c r="J104" i="6"/>
  <c r="H105" i="6"/>
  <c r="J105" i="6" s="1"/>
  <c r="I105" i="6"/>
  <c r="H106" i="6"/>
  <c r="I106" i="6"/>
  <c r="J106" i="6" s="1"/>
  <c r="H107" i="6"/>
  <c r="I107" i="6"/>
  <c r="H108" i="6"/>
  <c r="I108" i="6"/>
  <c r="J108" i="6" s="1"/>
  <c r="H109" i="6"/>
  <c r="I109" i="6"/>
  <c r="J109" i="6"/>
  <c r="H110" i="6"/>
  <c r="I110" i="6"/>
  <c r="H111" i="6"/>
  <c r="I111" i="6"/>
  <c r="J111" i="6" s="1"/>
  <c r="H112" i="6"/>
  <c r="J112" i="6" s="1"/>
  <c r="I112" i="6"/>
  <c r="H113" i="6"/>
  <c r="J113" i="6" s="1"/>
  <c r="I113" i="6"/>
  <c r="H114" i="6"/>
  <c r="I114" i="6"/>
  <c r="H115" i="6"/>
  <c r="I115" i="6"/>
  <c r="H116" i="6"/>
  <c r="I116" i="6"/>
  <c r="H117" i="6"/>
  <c r="I117" i="6"/>
  <c r="J117" i="6"/>
  <c r="H118" i="6"/>
  <c r="I118" i="6"/>
  <c r="H119" i="6"/>
  <c r="I119" i="6"/>
  <c r="J119" i="6" s="1"/>
  <c r="H120" i="6"/>
  <c r="J120" i="6" s="1"/>
  <c r="I120" i="6"/>
  <c r="H121" i="6"/>
  <c r="J121" i="6" s="1"/>
  <c r="I121" i="6"/>
  <c r="H122" i="6"/>
  <c r="I122" i="6"/>
  <c r="J122" i="6" s="1"/>
  <c r="H123" i="6"/>
  <c r="I123" i="6"/>
  <c r="H124" i="6"/>
  <c r="I124" i="6"/>
  <c r="J124" i="6" s="1"/>
  <c r="H125" i="6"/>
  <c r="J125" i="6" s="1"/>
  <c r="I125" i="6"/>
  <c r="H126" i="6"/>
  <c r="I126" i="6"/>
  <c r="H127" i="6"/>
  <c r="I127" i="6"/>
  <c r="H128" i="6"/>
  <c r="I128" i="6"/>
  <c r="J128" i="6"/>
  <c r="H129" i="6"/>
  <c r="I129" i="6"/>
  <c r="J129" i="6"/>
  <c r="H130" i="6"/>
  <c r="I130" i="6"/>
  <c r="H131" i="6"/>
  <c r="I131" i="6"/>
  <c r="H132" i="6"/>
  <c r="I132" i="6"/>
  <c r="H133" i="6"/>
  <c r="I133" i="6"/>
  <c r="J133" i="6"/>
  <c r="I7" i="6"/>
  <c r="H7" i="6"/>
  <c r="I7" i="4"/>
  <c r="H7" i="4"/>
  <c r="I8" i="4"/>
  <c r="H8" i="4"/>
  <c r="J8" i="4"/>
  <c r="I9" i="4"/>
  <c r="H9" i="4"/>
  <c r="J9" i="4"/>
  <c r="I10" i="4"/>
  <c r="H10" i="4"/>
  <c r="I11" i="4"/>
  <c r="H11" i="4"/>
  <c r="I12" i="4"/>
  <c r="H12" i="4"/>
  <c r="J12" i="4" s="1"/>
  <c r="I13" i="4"/>
  <c r="H13" i="4"/>
  <c r="J13" i="4"/>
  <c r="I14" i="4"/>
  <c r="J14" i="4" s="1"/>
  <c r="H14" i="4"/>
  <c r="I15" i="4"/>
  <c r="H15" i="4"/>
  <c r="I16" i="4"/>
  <c r="H16" i="4"/>
  <c r="J16" i="4"/>
  <c r="I17" i="4"/>
  <c r="H17" i="4"/>
  <c r="J17" i="4" s="1"/>
  <c r="I18" i="4"/>
  <c r="H18" i="4"/>
  <c r="I19" i="4"/>
  <c r="J19" i="4" s="1"/>
  <c r="H19" i="4"/>
  <c r="I20" i="4"/>
  <c r="H20" i="4"/>
  <c r="J20" i="4" s="1"/>
  <c r="I21" i="4"/>
  <c r="H21" i="4"/>
  <c r="J21" i="4"/>
  <c r="I22" i="4"/>
  <c r="H22" i="4"/>
  <c r="I23" i="4"/>
  <c r="H23" i="4"/>
  <c r="I24" i="4"/>
  <c r="H24" i="4"/>
  <c r="J24" i="4" s="1"/>
  <c r="I25" i="4"/>
  <c r="H25" i="4"/>
  <c r="J25" i="4"/>
  <c r="I26" i="4"/>
  <c r="H26" i="4"/>
  <c r="I27" i="4"/>
  <c r="H27" i="4"/>
  <c r="I28" i="4"/>
  <c r="H28" i="4"/>
  <c r="J28" i="4" s="1"/>
  <c r="I29" i="4"/>
  <c r="H29" i="4"/>
  <c r="J29" i="4" s="1"/>
  <c r="I30" i="4"/>
  <c r="H30" i="4"/>
  <c r="I31" i="4"/>
  <c r="H31" i="4"/>
  <c r="I32" i="4"/>
  <c r="H32" i="4"/>
  <c r="J32" i="4" s="1"/>
  <c r="I33" i="4"/>
  <c r="H33" i="4"/>
  <c r="J33" i="4"/>
  <c r="I34" i="4"/>
  <c r="J34" i="4" s="1"/>
  <c r="H34" i="4"/>
  <c r="I35" i="4"/>
  <c r="H35" i="4"/>
  <c r="I36" i="4"/>
  <c r="H36" i="4"/>
  <c r="J36" i="4" s="1"/>
  <c r="I37" i="4"/>
  <c r="H37" i="4"/>
  <c r="J37" i="4" s="1"/>
  <c r="I38" i="4"/>
  <c r="H38" i="4"/>
  <c r="I39" i="4"/>
  <c r="H39" i="4"/>
  <c r="I41" i="4"/>
  <c r="H41" i="4"/>
  <c r="J41" i="4"/>
  <c r="I42" i="4"/>
  <c r="H42" i="4"/>
  <c r="J42" i="4"/>
  <c r="I43" i="4"/>
  <c r="J43" i="4" s="1"/>
  <c r="H43" i="4"/>
  <c r="I44" i="4"/>
  <c r="H44" i="4"/>
  <c r="I45" i="4"/>
  <c r="H45" i="4"/>
  <c r="J45" i="4" s="1"/>
  <c r="I46" i="4"/>
  <c r="H46" i="4"/>
  <c r="J46" i="4"/>
  <c r="I47" i="4"/>
  <c r="H47" i="4"/>
  <c r="I40" i="4"/>
  <c r="H40" i="4"/>
  <c r="J40" i="4" s="1"/>
  <c r="U12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O10" i="6"/>
  <c r="O11" i="6"/>
  <c r="P11" i="6" s="1"/>
  <c r="D5" i="7" s="1"/>
  <c r="O12" i="6"/>
  <c r="O15" i="6" s="1"/>
  <c r="C9" i="7" s="1"/>
  <c r="O13" i="6"/>
  <c r="C7" i="7" s="1"/>
  <c r="O14" i="6"/>
  <c r="N11" i="6"/>
  <c r="B5" i="7" s="1"/>
  <c r="C5" i="7"/>
  <c r="T11" i="6"/>
  <c r="Q11" i="6"/>
  <c r="E5" i="7" s="1"/>
  <c r="U11" i="6"/>
  <c r="V11" i="6" s="1"/>
  <c r="J5" i="7" s="1"/>
  <c r="H5" i="7"/>
  <c r="N12" i="6"/>
  <c r="B6" i="7"/>
  <c r="C6" i="7"/>
  <c r="T12" i="6"/>
  <c r="Q12" i="6" s="1"/>
  <c r="E6" i="7" s="1"/>
  <c r="U12" i="6"/>
  <c r="I6" i="7" s="1"/>
  <c r="R12" i="6"/>
  <c r="N13" i="6"/>
  <c r="T13" i="6"/>
  <c r="U13" i="6"/>
  <c r="U15" i="6" s="1"/>
  <c r="H7" i="7"/>
  <c r="N14" i="6"/>
  <c r="B8" i="7" s="1"/>
  <c r="C8" i="7"/>
  <c r="P14" i="6"/>
  <c r="D8" i="7" s="1"/>
  <c r="T14" i="6"/>
  <c r="Q14" i="6"/>
  <c r="E8" i="7"/>
  <c r="U14" i="6"/>
  <c r="R14" i="6" s="1"/>
  <c r="F8" i="7" s="1"/>
  <c r="H8" i="7"/>
  <c r="N10" i="6"/>
  <c r="T10" i="6"/>
  <c r="Q10" i="6" s="1"/>
  <c r="T15" i="6"/>
  <c r="U10" i="6"/>
  <c r="N16" i="6"/>
  <c r="B10" i="7" s="1"/>
  <c r="O16" i="6"/>
  <c r="P16" i="6" s="1"/>
  <c r="D10" i="7" s="1"/>
  <c r="T16" i="6"/>
  <c r="Q16" i="6" s="1"/>
  <c r="E10" i="7" s="1"/>
  <c r="U16" i="6"/>
  <c r="V16" i="6" s="1"/>
  <c r="J10" i="7" s="1"/>
  <c r="I10" i="7"/>
  <c r="C4" i="7"/>
  <c r="P10" i="6"/>
  <c r="D4" i="7" s="1"/>
  <c r="E4" i="7"/>
  <c r="R10" i="6"/>
  <c r="H4" i="7"/>
  <c r="B4" i="7"/>
  <c r="O10" i="4"/>
  <c r="C4" i="5" s="1"/>
  <c r="N10" i="4"/>
  <c r="T10" i="4"/>
  <c r="U10" i="4"/>
  <c r="H4" i="5"/>
  <c r="V10" i="4"/>
  <c r="J4" i="5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64" i="4"/>
  <c r="J64" i="4" s="1"/>
  <c r="I65" i="4"/>
  <c r="J65" i="4" s="1"/>
  <c r="I66" i="4"/>
  <c r="J66" i="4" s="1"/>
  <c r="I67" i="4"/>
  <c r="J67" i="4" s="1"/>
  <c r="I68" i="4"/>
  <c r="J68" i="4" s="1"/>
  <c r="I69" i="4"/>
  <c r="J69" i="4" s="1"/>
  <c r="I70" i="4"/>
  <c r="J70" i="4" s="1"/>
  <c r="I71" i="4"/>
  <c r="I72" i="4"/>
  <c r="J72" i="4" s="1"/>
  <c r="I73" i="4"/>
  <c r="J73" i="4" s="1"/>
  <c r="I74" i="4"/>
  <c r="J74" i="4" s="1"/>
  <c r="I75" i="4"/>
  <c r="I76" i="4"/>
  <c r="J76" i="4" s="1"/>
  <c r="I77" i="4"/>
  <c r="J77" i="4" s="1"/>
  <c r="I78" i="4"/>
  <c r="J78" i="4" s="1"/>
  <c r="I79" i="4"/>
  <c r="I80" i="4"/>
  <c r="J80" i="4" s="1"/>
  <c r="I81" i="4"/>
  <c r="J81" i="4" s="1"/>
  <c r="I82" i="4"/>
  <c r="J82" i="4" s="1"/>
  <c r="I83" i="4"/>
  <c r="I84" i="4"/>
  <c r="J84" i="4" s="1"/>
  <c r="I85" i="4"/>
  <c r="J85" i="4" s="1"/>
  <c r="I86" i="4"/>
  <c r="J86" i="4" s="1"/>
  <c r="I87" i="4"/>
  <c r="I88" i="4"/>
  <c r="J88" i="4" s="1"/>
  <c r="I89" i="4"/>
  <c r="J89" i="4" s="1"/>
  <c r="I90" i="4"/>
  <c r="J90" i="4" s="1"/>
  <c r="I91" i="4"/>
  <c r="I92" i="4"/>
  <c r="J92" i="4" s="1"/>
  <c r="I93" i="4"/>
  <c r="J93" i="4" s="1"/>
  <c r="I94" i="4"/>
  <c r="J94" i="4" s="1"/>
  <c r="I95" i="4"/>
  <c r="J95" i="4" s="1"/>
  <c r="I96" i="4"/>
  <c r="J96" i="4" s="1"/>
  <c r="I97" i="4"/>
  <c r="J97" i="4" s="1"/>
  <c r="I98" i="4"/>
  <c r="J98" i="4" s="1"/>
  <c r="I99" i="4"/>
  <c r="J99" i="4" s="1"/>
  <c r="I100" i="4"/>
  <c r="J100" i="4" s="1"/>
  <c r="I101" i="4"/>
  <c r="J101" i="4" s="1"/>
  <c r="I102" i="4"/>
  <c r="J102" i="4" s="1"/>
  <c r="I103" i="4"/>
  <c r="J103" i="4" s="1"/>
  <c r="I104" i="4"/>
  <c r="J104" i="4" s="1"/>
  <c r="I105" i="4"/>
  <c r="J105" i="4" s="1"/>
  <c r="I106" i="4"/>
  <c r="J106" i="4" s="1"/>
  <c r="I107" i="4"/>
  <c r="J107" i="4" s="1"/>
  <c r="I108" i="4"/>
  <c r="J108" i="4" s="1"/>
  <c r="I109" i="4"/>
  <c r="J109" i="4" s="1"/>
  <c r="I110" i="4"/>
  <c r="J110" i="4" s="1"/>
  <c r="I111" i="4"/>
  <c r="J111" i="4" s="1"/>
  <c r="I112" i="4"/>
  <c r="J112" i="4" s="1"/>
  <c r="I113" i="4"/>
  <c r="J113" i="4" s="1"/>
  <c r="I114" i="4"/>
  <c r="J114" i="4" s="1"/>
  <c r="I115" i="4"/>
  <c r="J115" i="4" s="1"/>
  <c r="I116" i="4"/>
  <c r="J116" i="4" s="1"/>
  <c r="I117" i="4"/>
  <c r="J117" i="4" s="1"/>
  <c r="I118" i="4"/>
  <c r="J118" i="4" s="1"/>
  <c r="I119" i="4"/>
  <c r="J119" i="4" s="1"/>
  <c r="I120" i="4"/>
  <c r="J120" i="4" s="1"/>
  <c r="I121" i="4"/>
  <c r="J121" i="4" s="1"/>
  <c r="I122" i="4"/>
  <c r="J122" i="4" s="1"/>
  <c r="I123" i="4"/>
  <c r="J123" i="4" s="1"/>
  <c r="I124" i="4"/>
  <c r="J124" i="4" s="1"/>
  <c r="I125" i="4"/>
  <c r="J125" i="4" s="1"/>
  <c r="I126" i="4"/>
  <c r="J126" i="4" s="1"/>
  <c r="I127" i="4"/>
  <c r="J127" i="4" s="1"/>
  <c r="I128" i="4"/>
  <c r="J128" i="4" s="1"/>
  <c r="I129" i="4"/>
  <c r="J129" i="4" s="1"/>
  <c r="I130" i="4"/>
  <c r="J130" i="4" s="1"/>
  <c r="I131" i="4"/>
  <c r="J131" i="4" s="1"/>
  <c r="I132" i="4"/>
  <c r="J132" i="4" s="1"/>
  <c r="I133" i="4"/>
  <c r="J133" i="4" s="1"/>
  <c r="O11" i="4"/>
  <c r="C5" i="5" s="1"/>
  <c r="N11" i="4"/>
  <c r="T11" i="4"/>
  <c r="Q11" i="4" s="1"/>
  <c r="E5" i="5"/>
  <c r="U11" i="4"/>
  <c r="H5" i="5"/>
  <c r="V11" i="4"/>
  <c r="J5" i="5"/>
  <c r="O12" i="4"/>
  <c r="C6" i="5" s="1"/>
  <c r="N12" i="4"/>
  <c r="B6" i="5" s="1"/>
  <c r="T12" i="4"/>
  <c r="R12" i="4"/>
  <c r="F6" i="5" s="1"/>
  <c r="H6" i="5"/>
  <c r="I6" i="5"/>
  <c r="V12" i="4"/>
  <c r="J6" i="5" s="1"/>
  <c r="O13" i="4"/>
  <c r="C7" i="5" s="1"/>
  <c r="N13" i="4"/>
  <c r="T13" i="4"/>
  <c r="Q13" i="4"/>
  <c r="E7" i="5" s="1"/>
  <c r="U13" i="4"/>
  <c r="H7" i="5"/>
  <c r="I7" i="5"/>
  <c r="V13" i="4"/>
  <c r="J7" i="5" s="1"/>
  <c r="O14" i="4"/>
  <c r="C8" i="5"/>
  <c r="N14" i="4"/>
  <c r="P14" i="4" s="1"/>
  <c r="D8" i="5" s="1"/>
  <c r="T14" i="4"/>
  <c r="Q14" i="4"/>
  <c r="E8" i="5" s="1"/>
  <c r="U14" i="4"/>
  <c r="I8" i="5" s="1"/>
  <c r="R14" i="4"/>
  <c r="F8" i="5" s="1"/>
  <c r="H8" i="5"/>
  <c r="U15" i="4"/>
  <c r="O16" i="4"/>
  <c r="P16" i="4" s="1"/>
  <c r="D10" i="5" s="1"/>
  <c r="N16" i="4"/>
  <c r="T16" i="4"/>
  <c r="Q16" i="4" s="1"/>
  <c r="E10" i="5"/>
  <c r="U16" i="4"/>
  <c r="I10" i="5" s="1"/>
  <c r="R16" i="4"/>
  <c r="F10" i="5" s="1"/>
  <c r="B5" i="5"/>
  <c r="B7" i="5"/>
  <c r="B8" i="5"/>
  <c r="B10" i="5"/>
  <c r="B4" i="5"/>
  <c r="O10" i="1"/>
  <c r="C4" i="2" s="1"/>
  <c r="O12" i="1"/>
  <c r="C6" i="2" s="1"/>
  <c r="O13" i="1"/>
  <c r="C7" i="2" s="1"/>
  <c r="O14" i="1"/>
  <c r="C8" i="2" s="1"/>
  <c r="N10" i="1"/>
  <c r="B4" i="2" s="1"/>
  <c r="N11" i="1"/>
  <c r="B5" i="2" s="1"/>
  <c r="N12" i="1"/>
  <c r="N13" i="1"/>
  <c r="B7" i="2" s="1"/>
  <c r="N14" i="1"/>
  <c r="B8" i="2" s="1"/>
  <c r="T12" i="1"/>
  <c r="H6" i="2" s="1"/>
  <c r="U12" i="1"/>
  <c r="I6" i="2" s="1"/>
  <c r="T13" i="1"/>
  <c r="Q13" i="1" s="1"/>
  <c r="E7" i="2" s="1"/>
  <c r="U13" i="1"/>
  <c r="I7" i="2" s="1"/>
  <c r="T14" i="1"/>
  <c r="H8" i="2" s="1"/>
  <c r="U14" i="1"/>
  <c r="T10" i="1"/>
  <c r="U10" i="1"/>
  <c r="I4" i="2" s="1"/>
  <c r="N16" i="1"/>
  <c r="B10" i="2" s="1"/>
  <c r="O16" i="1"/>
  <c r="C10" i="2" s="1"/>
  <c r="T16" i="1"/>
  <c r="U16" i="1"/>
  <c r="H4" i="2"/>
  <c r="R14" i="1" l="1"/>
  <c r="Q11" i="1"/>
  <c r="E5" i="2" s="1"/>
  <c r="Q16" i="1"/>
  <c r="E10" i="2" s="1"/>
  <c r="T15" i="1"/>
  <c r="H9" i="2" s="1"/>
  <c r="Q10" i="1"/>
  <c r="E4" i="2" s="1"/>
  <c r="R16" i="1"/>
  <c r="F10" i="2" s="1"/>
  <c r="Q14" i="1"/>
  <c r="E8" i="2" s="1"/>
  <c r="H10" i="2"/>
  <c r="V13" i="1"/>
  <c r="J7" i="2" s="1"/>
  <c r="P16" i="1"/>
  <c r="D10" i="2" s="1"/>
  <c r="H7" i="2"/>
  <c r="H5" i="2"/>
  <c r="N15" i="1"/>
  <c r="B9" i="2" s="1"/>
  <c r="F8" i="2"/>
  <c r="S14" i="1"/>
  <c r="G8" i="2" s="1"/>
  <c r="P10" i="4"/>
  <c r="D4" i="5" s="1"/>
  <c r="J35" i="4"/>
  <c r="J30" i="4"/>
  <c r="J10" i="4"/>
  <c r="I8" i="2"/>
  <c r="V12" i="1"/>
  <c r="J6" i="2" s="1"/>
  <c r="I9" i="5"/>
  <c r="P13" i="4"/>
  <c r="D7" i="5" s="1"/>
  <c r="R10" i="4"/>
  <c r="F4" i="5" s="1"/>
  <c r="V14" i="6"/>
  <c r="J8" i="7" s="1"/>
  <c r="P12" i="6"/>
  <c r="D6" i="7" s="1"/>
  <c r="J44" i="4"/>
  <c r="J22" i="4"/>
  <c r="V10" i="1"/>
  <c r="J4" i="2" s="1"/>
  <c r="R10" i="1"/>
  <c r="O15" i="4"/>
  <c r="C9" i="5" s="1"/>
  <c r="R13" i="1"/>
  <c r="F7" i="2" s="1"/>
  <c r="P10" i="1"/>
  <c r="D4" i="2" s="1"/>
  <c r="V14" i="1"/>
  <c r="J8" i="2" s="1"/>
  <c r="P13" i="1"/>
  <c r="D7" i="2" s="1"/>
  <c r="R12" i="1"/>
  <c r="F6" i="2" s="1"/>
  <c r="V16" i="4"/>
  <c r="J10" i="5" s="1"/>
  <c r="V14" i="4"/>
  <c r="J8" i="5" s="1"/>
  <c r="R13" i="4"/>
  <c r="I4" i="5"/>
  <c r="I8" i="7"/>
  <c r="I5" i="7"/>
  <c r="J47" i="4"/>
  <c r="J27" i="4"/>
  <c r="J18" i="4"/>
  <c r="J116" i="6"/>
  <c r="J114" i="6"/>
  <c r="J110" i="1"/>
  <c r="J91" i="1"/>
  <c r="J89" i="1"/>
  <c r="J75" i="1"/>
  <c r="J73" i="1"/>
  <c r="J59" i="1"/>
  <c r="J57" i="1"/>
  <c r="J54" i="1"/>
  <c r="J49" i="1"/>
  <c r="J46" i="1"/>
  <c r="J41" i="1"/>
  <c r="J34" i="1"/>
  <c r="J25" i="1"/>
  <c r="J18" i="1"/>
  <c r="J16" i="1"/>
  <c r="J10" i="8"/>
  <c r="J12" i="8"/>
  <c r="J14" i="8"/>
  <c r="J16" i="8"/>
  <c r="J18" i="8"/>
  <c r="J25" i="8"/>
  <c r="J27" i="8"/>
  <c r="J34" i="8"/>
  <c r="J41" i="8"/>
  <c r="J43" i="8"/>
  <c r="J50" i="8"/>
  <c r="J57" i="8"/>
  <c r="J59" i="8"/>
  <c r="J66" i="8"/>
  <c r="J73" i="8"/>
  <c r="J75" i="8"/>
  <c r="J82" i="8"/>
  <c r="J89" i="8"/>
  <c r="J91" i="8"/>
  <c r="J98" i="8"/>
  <c r="J105" i="8"/>
  <c r="J107" i="8"/>
  <c r="J114" i="8"/>
  <c r="J121" i="8"/>
  <c r="J123" i="8"/>
  <c r="J130" i="8"/>
  <c r="J38" i="4"/>
  <c r="J26" i="4"/>
  <c r="J11" i="4"/>
  <c r="J7" i="6"/>
  <c r="J132" i="6"/>
  <c r="J130" i="6"/>
  <c r="J127" i="6"/>
  <c r="J100" i="6"/>
  <c r="J98" i="6"/>
  <c r="J95" i="6"/>
  <c r="J68" i="6"/>
  <c r="J66" i="6"/>
  <c r="J63" i="6"/>
  <c r="J36" i="6"/>
  <c r="J34" i="6"/>
  <c r="J31" i="6"/>
  <c r="J131" i="1"/>
  <c r="J129" i="1"/>
  <c r="J126" i="1"/>
  <c r="J99" i="1"/>
  <c r="J97" i="1"/>
  <c r="J83" i="1"/>
  <c r="J81" i="1"/>
  <c r="J67" i="1"/>
  <c r="J65" i="1"/>
  <c r="J58" i="1"/>
  <c r="J50" i="1"/>
  <c r="J42" i="1"/>
  <c r="J26" i="1"/>
  <c r="J24" i="1"/>
  <c r="J10" i="1"/>
  <c r="J8" i="1"/>
  <c r="J22" i="8"/>
  <c r="J29" i="8"/>
  <c r="J31" i="8"/>
  <c r="J38" i="8"/>
  <c r="J45" i="8"/>
  <c r="J47" i="8"/>
  <c r="J54" i="8"/>
  <c r="J61" i="8"/>
  <c r="J63" i="8"/>
  <c r="J70" i="8"/>
  <c r="J77" i="8"/>
  <c r="J79" i="8"/>
  <c r="J86" i="8"/>
  <c r="J93" i="8"/>
  <c r="J95" i="8"/>
  <c r="J102" i="8"/>
  <c r="J109" i="8"/>
  <c r="J111" i="8"/>
  <c r="J118" i="8"/>
  <c r="J125" i="8"/>
  <c r="J127" i="8"/>
  <c r="C9" i="15"/>
  <c r="P15" i="14"/>
  <c r="D9" i="15" s="1"/>
  <c r="F6" i="15"/>
  <c r="S12" i="14"/>
  <c r="G6" i="15" s="1"/>
  <c r="H9" i="15"/>
  <c r="Q15" i="14"/>
  <c r="E9" i="15" s="1"/>
  <c r="S10" i="14"/>
  <c r="G4" i="15" s="1"/>
  <c r="F4" i="15"/>
  <c r="S14" i="14"/>
  <c r="G8" i="15" s="1"/>
  <c r="F8" i="15"/>
  <c r="F10" i="15"/>
  <c r="S16" i="14"/>
  <c r="G10" i="15" s="1"/>
  <c r="S13" i="14"/>
  <c r="G7" i="15" s="1"/>
  <c r="F7" i="15"/>
  <c r="F5" i="15"/>
  <c r="S11" i="14"/>
  <c r="G5" i="15" s="1"/>
  <c r="I9" i="15"/>
  <c r="V15" i="14"/>
  <c r="J9" i="15" s="1"/>
  <c r="R15" i="14"/>
  <c r="S15" i="11"/>
  <c r="G9" i="12" s="1"/>
  <c r="F9" i="12"/>
  <c r="S14" i="11"/>
  <c r="G8" i="12" s="1"/>
  <c r="F8" i="12"/>
  <c r="F6" i="12"/>
  <c r="S12" i="11"/>
  <c r="G6" i="12" s="1"/>
  <c r="S10" i="11"/>
  <c r="G4" i="12" s="1"/>
  <c r="F4" i="12"/>
  <c r="H9" i="12"/>
  <c r="Q15" i="11"/>
  <c r="E9" i="12" s="1"/>
  <c r="S13" i="11"/>
  <c r="G7" i="12" s="1"/>
  <c r="F7" i="12"/>
  <c r="S11" i="11"/>
  <c r="G5" i="12" s="1"/>
  <c r="F5" i="12"/>
  <c r="V15" i="11"/>
  <c r="J9" i="12" s="1"/>
  <c r="C9" i="12"/>
  <c r="P15" i="11"/>
  <c r="D9" i="12" s="1"/>
  <c r="F10" i="12"/>
  <c r="S16" i="11"/>
  <c r="G10" i="12" s="1"/>
  <c r="J9" i="8"/>
  <c r="T10" i="8"/>
  <c r="J8" i="8"/>
  <c r="N10" i="8"/>
  <c r="B4" i="10" s="1"/>
  <c r="P12" i="8"/>
  <c r="D6" i="10" s="1"/>
  <c r="C6" i="10"/>
  <c r="V13" i="8"/>
  <c r="J7" i="10" s="1"/>
  <c r="I7" i="10"/>
  <c r="P14" i="8"/>
  <c r="D8" i="10" s="1"/>
  <c r="C8" i="10"/>
  <c r="H4" i="10"/>
  <c r="B5" i="10"/>
  <c r="Q12" i="8"/>
  <c r="E6" i="10" s="1"/>
  <c r="H6" i="10"/>
  <c r="R12" i="8"/>
  <c r="F6" i="10" s="1"/>
  <c r="I6" i="10"/>
  <c r="V14" i="8"/>
  <c r="J8" i="10" s="1"/>
  <c r="I8" i="10"/>
  <c r="Q11" i="8"/>
  <c r="E5" i="10" s="1"/>
  <c r="H5" i="10"/>
  <c r="Q14" i="8"/>
  <c r="E8" i="10" s="1"/>
  <c r="B8" i="10"/>
  <c r="Q16" i="8"/>
  <c r="E10" i="10" s="1"/>
  <c r="B10" i="10"/>
  <c r="R11" i="8"/>
  <c r="F5" i="10" s="1"/>
  <c r="V12" i="8"/>
  <c r="J6" i="10" s="1"/>
  <c r="P13" i="8"/>
  <c r="D7" i="10" s="1"/>
  <c r="P16" i="8"/>
  <c r="D10" i="10" s="1"/>
  <c r="V11" i="8"/>
  <c r="J5" i="10" s="1"/>
  <c r="Q13" i="8"/>
  <c r="E7" i="10" s="1"/>
  <c r="P11" i="8"/>
  <c r="D5" i="10" s="1"/>
  <c r="V16" i="8"/>
  <c r="J10" i="10" s="1"/>
  <c r="R16" i="8"/>
  <c r="F10" i="10" s="1"/>
  <c r="R13" i="8"/>
  <c r="F7" i="10" s="1"/>
  <c r="R14" i="8"/>
  <c r="T15" i="8"/>
  <c r="S16" i="1"/>
  <c r="G10" i="2" s="1"/>
  <c r="V16" i="1"/>
  <c r="J10" i="2" s="1"/>
  <c r="Q12" i="1"/>
  <c r="E6" i="2" s="1"/>
  <c r="B6" i="2"/>
  <c r="S16" i="4"/>
  <c r="G10" i="5" s="1"/>
  <c r="C10" i="5"/>
  <c r="V15" i="4"/>
  <c r="J9" i="5" s="1"/>
  <c r="Q12" i="4"/>
  <c r="H10" i="7"/>
  <c r="F4" i="7"/>
  <c r="S10" i="6"/>
  <c r="G4" i="7" s="1"/>
  <c r="H9" i="7"/>
  <c r="F6" i="7"/>
  <c r="S12" i="6"/>
  <c r="G6" i="7" s="1"/>
  <c r="S14" i="4"/>
  <c r="G8" i="5" s="1"/>
  <c r="N15" i="4"/>
  <c r="B9" i="5" s="1"/>
  <c r="R15" i="6"/>
  <c r="I9" i="7"/>
  <c r="R13" i="6"/>
  <c r="I7" i="7"/>
  <c r="V13" i="6"/>
  <c r="J7" i="7" s="1"/>
  <c r="B7" i="7"/>
  <c r="Q13" i="6"/>
  <c r="E7" i="7" s="1"/>
  <c r="P13" i="6"/>
  <c r="D7" i="7" s="1"/>
  <c r="N15" i="6"/>
  <c r="B9" i="7" s="1"/>
  <c r="I10" i="2"/>
  <c r="P14" i="1"/>
  <c r="D8" i="2" s="1"/>
  <c r="P12" i="1"/>
  <c r="D6" i="2" s="1"/>
  <c r="H10" i="5"/>
  <c r="T15" i="4"/>
  <c r="P12" i="4"/>
  <c r="D6" i="5" s="1"/>
  <c r="R11" i="4"/>
  <c r="I5" i="5"/>
  <c r="P11" i="4"/>
  <c r="D5" i="5" s="1"/>
  <c r="Q10" i="4"/>
  <c r="R16" i="6"/>
  <c r="C10" i="7"/>
  <c r="V15" i="6"/>
  <c r="J9" i="7" s="1"/>
  <c r="I4" i="7"/>
  <c r="V10" i="6"/>
  <c r="J4" i="7" s="1"/>
  <c r="S14" i="6"/>
  <c r="G8" i="7" s="1"/>
  <c r="H6" i="7"/>
  <c r="R11" i="6"/>
  <c r="V12" i="6"/>
  <c r="J6" i="7" s="1"/>
  <c r="J39" i="4"/>
  <c r="J31" i="4"/>
  <c r="J23" i="4"/>
  <c r="J15" i="4"/>
  <c r="J7" i="4"/>
  <c r="J7" i="1"/>
  <c r="J37" i="1"/>
  <c r="J21" i="1"/>
  <c r="J91" i="4"/>
  <c r="J87" i="4"/>
  <c r="J83" i="4"/>
  <c r="J79" i="4"/>
  <c r="J75" i="4"/>
  <c r="J71" i="4"/>
  <c r="P15" i="6"/>
  <c r="D9" i="7" s="1"/>
  <c r="J131" i="6"/>
  <c r="J126" i="6"/>
  <c r="J123" i="6"/>
  <c r="J118" i="6"/>
  <c r="J115" i="6"/>
  <c r="J110" i="6"/>
  <c r="J107" i="6"/>
  <c r="J102" i="6"/>
  <c r="J99" i="6"/>
  <c r="J94" i="6"/>
  <c r="J91" i="6"/>
  <c r="J86" i="6"/>
  <c r="J83" i="6"/>
  <c r="J78" i="6"/>
  <c r="J75" i="6"/>
  <c r="J70" i="6"/>
  <c r="J67" i="6"/>
  <c r="J62" i="6"/>
  <c r="J59" i="6"/>
  <c r="J54" i="6"/>
  <c r="J51" i="6"/>
  <c r="J46" i="6"/>
  <c r="J43" i="6"/>
  <c r="J38" i="6"/>
  <c r="J35" i="6"/>
  <c r="J30" i="6"/>
  <c r="J27" i="6"/>
  <c r="J22" i="6"/>
  <c r="J19" i="6"/>
  <c r="J14" i="6"/>
  <c r="J11" i="6"/>
  <c r="J133" i="1"/>
  <c r="J130" i="1"/>
  <c r="J125" i="1"/>
  <c r="J122" i="1"/>
  <c r="J117" i="1"/>
  <c r="J114" i="1"/>
  <c r="J109" i="1"/>
  <c r="J106" i="1"/>
  <c r="J98" i="1"/>
  <c r="J93" i="1"/>
  <c r="J90" i="1"/>
  <c r="J85" i="1"/>
  <c r="J82" i="1"/>
  <c r="J77" i="1"/>
  <c r="J74" i="1"/>
  <c r="J69" i="1"/>
  <c r="J66" i="1"/>
  <c r="J61" i="1"/>
  <c r="J53" i="1"/>
  <c r="J45" i="1"/>
  <c r="J33" i="1"/>
  <c r="J17" i="1"/>
  <c r="J29" i="1"/>
  <c r="J13" i="1"/>
  <c r="S13" i="1" l="1"/>
  <c r="G7" i="2" s="1"/>
  <c r="U11" i="1"/>
  <c r="I5" i="2" s="1"/>
  <c r="O11" i="1"/>
  <c r="Q15" i="1"/>
  <c r="E9" i="2" s="1"/>
  <c r="F7" i="5"/>
  <c r="S13" i="4"/>
  <c r="G7" i="5" s="1"/>
  <c r="F4" i="2"/>
  <c r="S10" i="1"/>
  <c r="G4" i="2" s="1"/>
  <c r="R15" i="4"/>
  <c r="F9" i="5" s="1"/>
  <c r="F9" i="15"/>
  <c r="S15" i="14"/>
  <c r="G9" i="15" s="1"/>
  <c r="S16" i="8"/>
  <c r="G10" i="10" s="1"/>
  <c r="N15" i="8"/>
  <c r="B9" i="10" s="1"/>
  <c r="Q10" i="8"/>
  <c r="E4" i="10" s="1"/>
  <c r="O10" i="8"/>
  <c r="U10" i="8"/>
  <c r="S12" i="8"/>
  <c r="G6" i="10" s="1"/>
  <c r="S11" i="8"/>
  <c r="G5" i="10" s="1"/>
  <c r="S14" i="8"/>
  <c r="G8" i="10" s="1"/>
  <c r="F8" i="10"/>
  <c r="Q15" i="8"/>
  <c r="E9" i="10" s="1"/>
  <c r="H9" i="10"/>
  <c r="S13" i="8"/>
  <c r="G7" i="10" s="1"/>
  <c r="S16" i="6"/>
  <c r="G10" i="7" s="1"/>
  <c r="F10" i="7"/>
  <c r="S11" i="6"/>
  <c r="G5" i="7" s="1"/>
  <c r="F5" i="7"/>
  <c r="S10" i="4"/>
  <c r="G4" i="5" s="1"/>
  <c r="E4" i="5"/>
  <c r="F7" i="7"/>
  <c r="S13" i="6"/>
  <c r="G7" i="7" s="1"/>
  <c r="S12" i="1"/>
  <c r="G6" i="2" s="1"/>
  <c r="F5" i="5"/>
  <c r="S11" i="4"/>
  <c r="G5" i="5" s="1"/>
  <c r="Q15" i="4"/>
  <c r="H9" i="5"/>
  <c r="P15" i="4"/>
  <c r="D9" i="5" s="1"/>
  <c r="Q15" i="6"/>
  <c r="E9" i="7" s="1"/>
  <c r="S12" i="4"/>
  <c r="G6" i="5" s="1"/>
  <c r="E6" i="5"/>
  <c r="F9" i="7"/>
  <c r="S15" i="6"/>
  <c r="G9" i="7" s="1"/>
  <c r="U15" i="1" l="1"/>
  <c r="I9" i="2" s="1"/>
  <c r="R11" i="1"/>
  <c r="F5" i="2" s="1"/>
  <c r="V15" i="1"/>
  <c r="J9" i="2" s="1"/>
  <c r="V11" i="1"/>
  <c r="J5" i="2" s="1"/>
  <c r="C5" i="2"/>
  <c r="O15" i="1"/>
  <c r="P11" i="1"/>
  <c r="D5" i="2" s="1"/>
  <c r="S11" i="1"/>
  <c r="G5" i="2" s="1"/>
  <c r="I4" i="10"/>
  <c r="V10" i="8"/>
  <c r="J4" i="10" s="1"/>
  <c r="R10" i="8"/>
  <c r="U15" i="8"/>
  <c r="P10" i="8"/>
  <c r="D4" i="10" s="1"/>
  <c r="C4" i="10"/>
  <c r="O15" i="8"/>
  <c r="E9" i="5"/>
  <c r="S15" i="4"/>
  <c r="G9" i="5" s="1"/>
  <c r="R15" i="1" l="1"/>
  <c r="P15" i="1"/>
  <c r="D9" i="2" s="1"/>
  <c r="C9" i="2"/>
  <c r="I9" i="10"/>
  <c r="R15" i="8"/>
  <c r="V15" i="8"/>
  <c r="J9" i="10" s="1"/>
  <c r="C9" i="10"/>
  <c r="P15" i="8"/>
  <c r="D9" i="10" s="1"/>
  <c r="F4" i="10"/>
  <c r="S10" i="8"/>
  <c r="G4" i="10" s="1"/>
  <c r="S15" i="1" l="1"/>
  <c r="G9" i="2" s="1"/>
  <c r="F9" i="2"/>
  <c r="F9" i="10"/>
  <c r="S15" i="8"/>
  <c r="G9" i="10" s="1"/>
</calcChain>
</file>

<file path=xl/sharedStrings.xml><?xml version="1.0" encoding="utf-8"?>
<sst xmlns="http://schemas.openxmlformats.org/spreadsheetml/2006/main" count="377" uniqueCount="80">
  <si>
    <t>Enter Number of Unit Hours on Transcript</t>
  </si>
  <si>
    <t>B+</t>
  </si>
  <si>
    <t>C</t>
  </si>
  <si>
    <t>A+</t>
  </si>
  <si>
    <t>B</t>
  </si>
  <si>
    <t>GPA</t>
  </si>
  <si>
    <t>BCPM</t>
  </si>
  <si>
    <t>Freshman</t>
  </si>
  <si>
    <t>Sophomore</t>
  </si>
  <si>
    <t>Junior</t>
  </si>
  <si>
    <t>Senior</t>
  </si>
  <si>
    <t>Post Bac</t>
  </si>
  <si>
    <t>Cumulative</t>
  </si>
  <si>
    <t>Grad</t>
  </si>
  <si>
    <t>Letter Grade</t>
  </si>
  <si>
    <t>AMCAS Quarter System Units</t>
  </si>
  <si>
    <t xml:space="preserve">Semester Conversion </t>
  </si>
  <si>
    <t>A</t>
  </si>
  <si>
    <t>A-</t>
  </si>
  <si>
    <t>B-</t>
  </si>
  <si>
    <t>C-</t>
  </si>
  <si>
    <t>C+</t>
  </si>
  <si>
    <t>D</t>
  </si>
  <si>
    <t>D-</t>
  </si>
  <si>
    <t>D+</t>
  </si>
  <si>
    <t>F</t>
  </si>
  <si>
    <t>Hours</t>
  </si>
  <si>
    <t>Course Title</t>
  </si>
  <si>
    <t>Graduate</t>
  </si>
  <si>
    <t>yes</t>
  </si>
  <si>
    <t>Enter Grade  on Transcript</t>
  </si>
  <si>
    <t>Do not edit anything on this Worksheet!</t>
  </si>
  <si>
    <t>Created by Leigh Pratt and Victoria Sanchez (prehealth@mail.wvu.edu)</t>
  </si>
  <si>
    <t>Dropdown List for Status</t>
  </si>
  <si>
    <t>TOTAL</t>
  </si>
  <si>
    <t>Quality Points</t>
  </si>
  <si>
    <t>All Other</t>
  </si>
  <si>
    <t>AMCAS GPA Calculator</t>
  </si>
  <si>
    <t>Grade Points</t>
  </si>
  <si>
    <t>Dropdown List for BCPM (science) and Quarter System</t>
  </si>
  <si>
    <t>AACOMAS GPA Calculator</t>
  </si>
  <si>
    <t>Science</t>
  </si>
  <si>
    <t>Non-Science</t>
  </si>
  <si>
    <t>AADSAS GPA Calculator</t>
  </si>
  <si>
    <r>
      <t xml:space="preserve">Was the Class is Based on the Quarter System ?                                    </t>
    </r>
    <r>
      <rPr>
        <sz val="11"/>
        <color rgb="FFFFFFFF"/>
        <rFont val="Arial"/>
        <family val="2"/>
      </rPr>
      <t>If so, select "yes" in dropdown menu</t>
    </r>
  </si>
  <si>
    <r>
      <t xml:space="preserve">AADSAS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</si>
  <si>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AADSAS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</si>
  <si>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AADSAS Quality Points         </t>
    </r>
    <r>
      <rPr>
        <sz val="12"/>
        <color rgb="FFEAAA00"/>
        <rFont val="Arial"/>
        <family val="2"/>
      </rPr>
      <t>(Automatically Updated)</t>
    </r>
  </si>
  <si>
    <r>
      <t xml:space="preserve">Status                         </t>
    </r>
    <r>
      <rPr>
        <sz val="11"/>
        <color rgb="FFFFFFFF"/>
        <rFont val="Arial"/>
        <family val="2"/>
      </rPr>
      <t>(select one from drop down menu)</t>
    </r>
  </si>
  <si>
    <r>
      <t xml:space="preserve">AMCAS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</si>
  <si>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AMCAS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</si>
  <si>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AMCAS Quality Points         </t>
    </r>
    <r>
      <rPr>
        <sz val="12"/>
        <color rgb="FFEAAA00"/>
        <rFont val="Arial"/>
        <family val="2"/>
      </rPr>
      <t>(Automatically Updated)</t>
    </r>
  </si>
  <si>
    <r>
      <t xml:space="preserve">AACOMAS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</si>
  <si>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AACOMAS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</si>
  <si>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AACOMAS Quality Points         </t>
    </r>
    <r>
      <rPr>
        <sz val="12"/>
        <color rgb="FFEAAA00"/>
        <rFont val="Arial"/>
        <family val="2"/>
      </rPr>
      <t>(Automatically Updated)</t>
    </r>
  </si>
  <si>
    <t>Course Subject and Number</t>
  </si>
  <si>
    <t>CASPA GPA Calculator</t>
  </si>
  <si>
    <r>
      <t xml:space="preserve">CASPA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</si>
  <si>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CASPA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</si>
  <si>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CASPA Quality Points         </t>
    </r>
    <r>
      <rPr>
        <sz val="12"/>
        <color rgb="FFEAAA00"/>
        <rFont val="Arial"/>
        <family val="2"/>
      </rPr>
      <t>(Automatically Updated)</t>
    </r>
  </si>
  <si>
    <t>PharmCAS GPA Calculator</t>
  </si>
  <si>
    <t>PTCAS GPA Calculator</t>
  </si>
  <si>
    <r>
      <t xml:space="preserve">PharmCAS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</si>
  <si>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PharmCAS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</si>
  <si>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PharmCAS Quality Points         </t>
    </r>
    <r>
      <rPr>
        <sz val="12"/>
        <color rgb="FFEAAA00"/>
        <rFont val="Arial"/>
        <family val="2"/>
      </rPr>
      <t>(Automatically Updated)</t>
    </r>
  </si>
  <si>
    <r>
      <t xml:space="preserve">PTCAS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</si>
  <si>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PTCAS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</si>
  <si>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PTCAS Quality Points         </t>
    </r>
    <r>
      <rPr>
        <sz val="12"/>
        <color rgb="FFEAAA00"/>
        <rFont val="Arial"/>
        <family val="2"/>
      </rPr>
      <t>(Automatically Updated)</t>
    </r>
  </si>
  <si>
    <r>
      <rPr>
        <b/>
        <sz val="12"/>
        <color theme="0"/>
        <rFont val="Arial"/>
        <family val="2"/>
      </rPr>
      <t xml:space="preserve">Is this a Science Class?      </t>
    </r>
    <r>
      <rPr>
        <sz val="12"/>
        <color theme="0"/>
        <rFont val="Arial"/>
        <family val="2"/>
      </rPr>
      <t xml:space="preserve">                                </t>
    </r>
    <r>
      <rPr>
        <sz val="11"/>
        <color theme="0"/>
        <rFont val="Arial"/>
        <family val="2"/>
      </rPr>
      <t xml:space="preserve">  If so, select "yes" in dropdown menu                                           (Click here to find out)</t>
    </r>
  </si>
  <si>
    <r>
      <t xml:space="preserve">Is this a Science Class?                               </t>
    </r>
    <r>
      <rPr>
        <b/>
        <sz val="11"/>
        <color theme="0"/>
        <rFont val="Arial"/>
        <family val="2"/>
      </rPr>
      <t xml:space="preserve">         </t>
    </r>
    <r>
      <rPr>
        <sz val="11"/>
        <color theme="0"/>
        <rFont val="Arial"/>
        <family val="2"/>
      </rPr>
      <t>If so, select "yes" in dropdown menu                                           (Click here to find out)</t>
    </r>
  </si>
  <si>
    <r>
      <t xml:space="preserve">Is this a Biology, Chemistry, Physics, or Math Class?                          </t>
    </r>
    <r>
      <rPr>
        <sz val="11"/>
        <color theme="0"/>
        <rFont val="Arial"/>
        <family val="2"/>
      </rPr>
      <t xml:space="preserve"> If so, select "yes" in dropdown menu                                 (Click here to find out)</t>
    </r>
  </si>
  <si>
    <r>
      <t xml:space="preserve">Is this a Science Class?              </t>
    </r>
    <r>
      <rPr>
        <sz val="11"/>
        <color theme="0"/>
        <rFont val="Arial"/>
        <family val="2"/>
      </rPr>
      <t xml:space="preserve">    If so, select "yes" in dropdown menu                  (Click here to find out)</t>
    </r>
  </si>
  <si>
    <r>
      <t xml:space="preserve">Is this a Science Class?               </t>
    </r>
    <r>
      <rPr>
        <sz val="11"/>
        <color theme="0"/>
        <rFont val="Arial"/>
        <family val="2"/>
      </rPr>
      <t xml:space="preserve">   If so, select "yes" in dropdown menu                                     (Click here to find out)</t>
    </r>
  </si>
  <si>
    <r>
      <t xml:space="preserve">Is this a Science Class?               </t>
    </r>
    <r>
      <rPr>
        <sz val="11"/>
        <color theme="0"/>
        <rFont val="Arial"/>
        <family val="2"/>
      </rPr>
      <t xml:space="preserve">   If so, select "yes" in dropdown menu                                   (Click here to find out)</t>
    </r>
  </si>
  <si>
    <r>
      <t xml:space="preserve">Enter Number of Unit Hours on Transcript </t>
    </r>
    <r>
      <rPr>
        <sz val="12"/>
        <color rgb="FFFFFFFF"/>
        <rFont val="Arial"/>
        <family val="2"/>
      </rPr>
      <t>(leave blank if W or P)</t>
    </r>
  </si>
  <si>
    <t>VMCAS GPA Calculator</t>
  </si>
  <si>
    <r>
      <t xml:space="preserve">VMCAS Weights                                             </t>
    </r>
    <r>
      <rPr>
        <sz val="12"/>
        <color rgb="FFEAAA00"/>
        <rFont val="Calibri"/>
        <family val="2"/>
      </rPr>
      <t xml:space="preserve"> (Automatically Updated)</t>
    </r>
  </si>
  <si>
    <r>
      <t xml:space="preserve">VMCAS Hours                                  </t>
    </r>
    <r>
      <rPr>
        <sz val="12"/>
        <color rgb="FFEAAA00"/>
        <rFont val="Arial"/>
        <family val="2"/>
      </rPr>
      <t>(Automatically Updated)</t>
    </r>
  </si>
  <si>
    <r>
      <t xml:space="preserve">VMCAS Quality Points         </t>
    </r>
    <r>
      <rPr>
        <sz val="12"/>
        <color rgb="FFEAAA00"/>
        <rFont val="Arial"/>
        <family val="2"/>
      </rPr>
      <t>(Automatically Updated)</t>
    </r>
  </si>
  <si>
    <r>
      <t xml:space="preserve">Is this a Science Class?                </t>
    </r>
    <r>
      <rPr>
        <sz val="11"/>
        <color rgb="FFFFFFFF"/>
        <rFont val="Arial"/>
        <family val="2"/>
      </rPr>
      <t xml:space="preserve">  If so, select "yes" in dropdown menu                                     (Click here to find out)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</si>
</sst>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lbany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EAAA00"/>
      <name val="Arial"/>
      <family val="2"/>
    </font>
    <font>
      <sz val="12"/>
      <color rgb="FFEAAA00"/>
      <name val="Arial"/>
      <family val="2"/>
    </font>
    <font>
      <b/>
      <sz val="36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36"/>
      <color rgb="FF002855"/>
      <name val="Helvetica Neue Condensed Black"/>
    </font>
    <font>
      <sz val="12"/>
      <color rgb="FF002855"/>
      <name val="Helvetica Neue Condensed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2"/>
      <color rgb="FFEAAA00"/>
      <name val="Calibri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855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855"/>
        <bgColor rgb="FF000000"/>
      </patternFill>
    </fill>
    <fill>
      <patternFill patternType="solid">
        <fgColor rgb="FFEAAA00"/>
        <bgColor rgb="FF000000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slantDashDot">
        <color auto="1"/>
      </left>
      <right style="thin">
        <color auto="1"/>
      </right>
      <top/>
      <bottom/>
      <diagonal/>
    </border>
    <border>
      <left style="slantDashDot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 style="slantDashDot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 style="thin">
        <color auto="1"/>
      </bottom>
      <diagonal/>
    </border>
    <border>
      <left/>
      <right style="slantDashDot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slantDashDot">
        <color auto="1"/>
      </right>
      <top style="thin">
        <color auto="1"/>
      </top>
      <bottom style="slantDashDot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slantDashDot">
        <color auto="1"/>
      </right>
      <top/>
      <bottom style="medium">
        <color auto="1"/>
      </bottom>
      <diagonal/>
    </border>
    <border>
      <left style="slantDashDot">
        <color auto="1"/>
      </left>
      <right style="thick">
        <color auto="1"/>
      </right>
      <top style="slantDashDot">
        <color auto="1"/>
      </top>
      <bottom/>
      <diagonal/>
    </border>
    <border>
      <left style="slantDashDot">
        <color auto="1"/>
      </left>
      <right style="thick">
        <color auto="1"/>
      </right>
      <top/>
      <bottom style="medium">
        <color auto="1"/>
      </bottom>
      <diagonal/>
    </border>
    <border>
      <left style="slantDashDot">
        <color auto="1"/>
      </left>
      <right style="thick">
        <color auto="1"/>
      </right>
      <top/>
      <bottom style="thin">
        <color auto="1"/>
      </bottom>
      <diagonal/>
    </border>
    <border>
      <left style="slantDashDot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thick">
        <color auto="1"/>
      </right>
      <top style="thin">
        <color auto="1"/>
      </top>
      <bottom style="slantDashDot">
        <color auto="1"/>
      </bottom>
      <diagonal/>
    </border>
    <border>
      <left style="thick">
        <color auto="1"/>
      </left>
      <right/>
      <top style="slantDashDot">
        <color auto="1"/>
      </top>
      <bottom/>
      <diagonal/>
    </border>
    <border>
      <left/>
      <right style="thick">
        <color auto="1"/>
      </right>
      <top style="slantDashDot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 style="slantDashDot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</borders>
  <cellStyleXfs count="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 textRotation="90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45" xfId="0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2" fontId="4" fillId="3" borderId="45" xfId="0" applyNumberFormat="1" applyFont="1" applyFill="1" applyBorder="1" applyAlignment="1" applyProtection="1">
      <alignment horizontal="center"/>
    </xf>
    <xf numFmtId="2" fontId="4" fillId="3" borderId="1" xfId="0" applyNumberFormat="1" applyFont="1" applyFill="1" applyBorder="1" applyAlignment="1" applyProtection="1">
      <alignment horizont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/>
    </xf>
    <xf numFmtId="0" fontId="7" fillId="4" borderId="32" xfId="0" applyFont="1" applyFill="1" applyBorder="1" applyAlignment="1" applyProtection="1">
      <alignment horizontal="center"/>
    </xf>
    <xf numFmtId="0" fontId="7" fillId="4" borderId="42" xfId="0" applyFont="1" applyFill="1" applyBorder="1" applyAlignment="1" applyProtection="1">
      <alignment horizontal="center"/>
    </xf>
    <xf numFmtId="0" fontId="7" fillId="5" borderId="41" xfId="0" applyFont="1" applyFill="1" applyBorder="1" applyAlignment="1" applyProtection="1">
      <alignment horizontal="center"/>
    </xf>
    <xf numFmtId="0" fontId="7" fillId="5" borderId="32" xfId="0" applyFont="1" applyFill="1" applyBorder="1" applyAlignment="1" applyProtection="1">
      <alignment horizontal="center"/>
    </xf>
    <xf numFmtId="0" fontId="7" fillId="6" borderId="32" xfId="0" applyFont="1" applyFill="1" applyBorder="1" applyAlignment="1" applyProtection="1">
      <alignment horizontal="center"/>
    </xf>
    <xf numFmtId="0" fontId="7" fillId="6" borderId="33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 vertical="center"/>
    </xf>
    <xf numFmtId="2" fontId="1" fillId="0" borderId="43" xfId="0" applyNumberFormat="1" applyFon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2" fontId="6" fillId="0" borderId="44" xfId="0" applyNumberFormat="1" applyFont="1" applyBorder="1" applyAlignment="1" applyProtection="1">
      <alignment horizontal="center" vertical="center"/>
    </xf>
    <xf numFmtId="2" fontId="12" fillId="0" borderId="43" xfId="0" applyNumberFormat="1" applyFont="1" applyBorder="1" applyAlignment="1" applyProtection="1">
      <alignment horizontal="center" vertical="center" wrapText="1"/>
    </xf>
    <xf numFmtId="2" fontId="12" fillId="0" borderId="21" xfId="0" applyNumberFormat="1" applyFont="1" applyBorder="1" applyAlignment="1" applyProtection="1">
      <alignment horizontal="center" vertical="center" wrapText="1"/>
    </xf>
    <xf numFmtId="2" fontId="11" fillId="0" borderId="44" xfId="0" applyNumberFormat="1" applyFon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/>
    </xf>
    <xf numFmtId="2" fontId="6" fillId="0" borderId="28" xfId="0" applyNumberFormat="1" applyFont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 vertical="center"/>
    </xf>
    <xf numFmtId="2" fontId="1" fillId="0" borderId="45" xfId="0" applyNumberFormat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6" fillId="0" borderId="46" xfId="0" applyNumberFormat="1" applyFont="1" applyBorder="1" applyAlignment="1" applyProtection="1">
      <alignment horizontal="center" vertical="center"/>
    </xf>
    <xf numFmtId="2" fontId="12" fillId="0" borderId="45" xfId="0" applyNumberFormat="1" applyFont="1" applyBorder="1" applyAlignment="1" applyProtection="1">
      <alignment horizontal="center" vertical="center" wrapText="1"/>
    </xf>
    <xf numFmtId="2" fontId="12" fillId="0" borderId="1" xfId="0" applyNumberFormat="1" applyFont="1" applyBorder="1" applyAlignment="1" applyProtection="1">
      <alignment horizontal="center" vertical="center" wrapText="1"/>
    </xf>
    <xf numFmtId="2" fontId="11" fillId="0" borderId="46" xfId="0" applyNumberFormat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2" fontId="6" fillId="0" borderId="29" xfId="0" applyNumberFormat="1" applyFont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 vertical="center"/>
    </xf>
    <xf numFmtId="2" fontId="6" fillId="3" borderId="46" xfId="0" applyNumberFormat="1" applyFont="1" applyFill="1" applyBorder="1" applyAlignment="1" applyProtection="1">
      <alignment horizontal="center"/>
    </xf>
    <xf numFmtId="2" fontId="12" fillId="3" borderId="45" xfId="0" applyNumberFormat="1" applyFont="1" applyFill="1" applyBorder="1" applyAlignment="1" applyProtection="1">
      <alignment horizontal="center" vertical="center" wrapText="1"/>
    </xf>
    <xf numFmtId="2" fontId="12" fillId="3" borderId="1" xfId="0" applyNumberFormat="1" applyFont="1" applyFill="1" applyBorder="1" applyAlignment="1" applyProtection="1">
      <alignment horizontal="center" vertical="center" wrapText="1"/>
    </xf>
    <xf numFmtId="2" fontId="11" fillId="3" borderId="46" xfId="0" applyNumberFormat="1" applyFont="1" applyFill="1" applyBorder="1" applyAlignment="1" applyProtection="1">
      <alignment horizontal="center" vertical="center"/>
    </xf>
    <xf numFmtId="2" fontId="6" fillId="3" borderId="29" xfId="0" applyNumberFormat="1" applyFont="1" applyFill="1" applyBorder="1" applyAlignment="1" applyProtection="1">
      <alignment horizontal="center"/>
    </xf>
    <xf numFmtId="0" fontId="3" fillId="0" borderId="38" xfId="0" applyFont="1" applyFill="1" applyBorder="1" applyAlignment="1" applyProtection="1">
      <alignment horizontal="center" vertical="center"/>
    </xf>
    <xf numFmtId="2" fontId="1" fillId="0" borderId="47" xfId="0" applyNumberFormat="1" applyFont="1" applyBorder="1" applyAlignment="1" applyProtection="1">
      <alignment horizontal="center" vertical="center"/>
    </xf>
    <xf numFmtId="2" fontId="0" fillId="0" borderId="30" xfId="0" applyNumberFormat="1" applyBorder="1" applyAlignment="1" applyProtection="1">
      <alignment horizontal="center" vertical="center"/>
    </xf>
    <xf numFmtId="2" fontId="6" fillId="0" borderId="48" xfId="0" applyNumberFormat="1" applyFont="1" applyBorder="1" applyAlignment="1" applyProtection="1">
      <alignment horizontal="center" vertical="center"/>
    </xf>
    <xf numFmtId="2" fontId="12" fillId="0" borderId="47" xfId="0" applyNumberFormat="1" applyFont="1" applyBorder="1" applyAlignment="1" applyProtection="1">
      <alignment horizontal="center" vertical="center" wrapText="1"/>
    </xf>
    <xf numFmtId="2" fontId="12" fillId="0" borderId="30" xfId="0" applyNumberFormat="1" applyFont="1" applyBorder="1" applyAlignment="1" applyProtection="1">
      <alignment horizontal="center" vertical="center" wrapText="1"/>
    </xf>
    <xf numFmtId="2" fontId="11" fillId="0" borderId="48" xfId="0" applyNumberFormat="1" applyFont="1" applyBorder="1" applyAlignment="1" applyProtection="1">
      <alignment horizontal="center" vertical="center"/>
    </xf>
    <xf numFmtId="2" fontId="0" fillId="0" borderId="30" xfId="0" applyNumberFormat="1" applyBorder="1" applyAlignment="1" applyProtection="1">
      <alignment horizontal="center"/>
    </xf>
    <xf numFmtId="2" fontId="6" fillId="0" borderId="31" xfId="0" applyNumberFormat="1" applyFont="1" applyBorder="1" applyAlignment="1" applyProtection="1">
      <alignment horizontal="center"/>
    </xf>
    <xf numFmtId="2" fontId="6" fillId="0" borderId="46" xfId="0" applyNumberFormat="1" applyFont="1" applyBorder="1" applyAlignment="1" applyProtection="1">
      <alignment horizontal="center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12" xfId="0" applyFont="1" applyBorder="1" applyAlignment="1" applyProtection="1">
      <alignment wrapText="1"/>
      <protection hidden="1"/>
    </xf>
    <xf numFmtId="0" fontId="6" fillId="0" borderId="12" xfId="0" applyFont="1" applyBorder="1" applyAlignment="1" applyProtection="1">
      <alignment wrapText="1"/>
      <protection hidden="1"/>
    </xf>
    <xf numFmtId="0" fontId="2" fillId="0" borderId="15" xfId="0" applyFont="1" applyBorder="1" applyAlignment="1" applyProtection="1">
      <alignment horizontal="center" wrapText="1"/>
      <protection hidden="1"/>
    </xf>
    <xf numFmtId="0" fontId="2" fillId="0" borderId="16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  <xf numFmtId="0" fontId="2" fillId="0" borderId="16" xfId="0" applyFont="1" applyFill="1" applyBorder="1" applyAlignment="1" applyProtection="1">
      <alignment horizontal="center" wrapText="1"/>
      <protection hidden="1"/>
    </xf>
    <xf numFmtId="0" fontId="0" fillId="0" borderId="13" xfId="0" applyBorder="1" applyProtection="1">
      <protection hidden="1"/>
    </xf>
    <xf numFmtId="0" fontId="5" fillId="0" borderId="17" xfId="0" applyFont="1" applyBorder="1" applyAlignment="1" applyProtection="1">
      <alignment horizontal="center"/>
      <protection hidden="1"/>
    </xf>
    <xf numFmtId="164" fontId="5" fillId="0" borderId="18" xfId="0" applyNumberFormat="1" applyFont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164" fontId="5" fillId="0" borderId="17" xfId="0" applyNumberFormat="1" applyFont="1" applyBorder="1" applyAlignment="1" applyProtection="1">
      <alignment horizont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164" fontId="5" fillId="0" borderId="20" xfId="0" applyNumberFormat="1" applyFont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164" fontId="5" fillId="0" borderId="0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49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 applyProtection="1">
      <alignment horizontal="center"/>
    </xf>
    <xf numFmtId="0" fontId="17" fillId="8" borderId="42" xfId="0" applyFont="1" applyFill="1" applyBorder="1" applyAlignment="1">
      <alignment horizontal="center"/>
    </xf>
    <xf numFmtId="0" fontId="7" fillId="7" borderId="49" xfId="5" applyFont="1" applyFill="1" applyBorder="1" applyAlignment="1" applyProtection="1">
      <alignment horizontal="center" vertical="center" wrapText="1"/>
      <protection locked="0"/>
    </xf>
    <xf numFmtId="0" fontId="21" fillId="7" borderId="49" xfId="5" applyFont="1" applyFill="1" applyBorder="1" applyAlignment="1" applyProtection="1">
      <alignment horizontal="center" vertical="center" wrapText="1"/>
      <protection locked="0"/>
    </xf>
    <xf numFmtId="0" fontId="7" fillId="4" borderId="39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0" fontId="7" fillId="4" borderId="40" xfId="0" applyFont="1" applyFill="1" applyBorder="1" applyAlignment="1" applyProtection="1">
      <alignment horizontal="center"/>
    </xf>
    <xf numFmtId="0" fontId="7" fillId="5" borderId="39" xfId="0" applyFont="1" applyFill="1" applyBorder="1" applyAlignment="1" applyProtection="1">
      <alignment horizontal="center"/>
    </xf>
    <xf numFmtId="0" fontId="7" fillId="5" borderId="26" xfId="0" applyFont="1" applyFill="1" applyBorder="1" applyAlignment="1" applyProtection="1">
      <alignment horizontal="center"/>
    </xf>
    <xf numFmtId="0" fontId="7" fillId="5" borderId="40" xfId="0" applyFont="1" applyFill="1" applyBorder="1" applyAlignment="1" applyProtection="1">
      <alignment horizontal="center"/>
    </xf>
    <xf numFmtId="0" fontId="7" fillId="6" borderId="26" xfId="0" applyFont="1" applyFill="1" applyBorder="1" applyAlignment="1" applyProtection="1">
      <alignment horizontal="center"/>
    </xf>
    <xf numFmtId="0" fontId="7" fillId="6" borderId="27" xfId="0" applyFont="1" applyFill="1" applyBorder="1" applyAlignment="1" applyProtection="1">
      <alignment horizontal="center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7"/>
  <colors>
    <mruColors>
      <color rgb="FFEAAA00"/>
      <color rgb="FF002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'AACOMAS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'AACOMAS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'AACOMAS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4-4073-8829-070F296B969E}"/>
            </c:ext>
          </c:extLst>
        </c:ser>
        <c:ser>
          <c:idx val="1"/>
          <c:order val="1"/>
          <c:tx>
            <c:strRef>
              <c:f>'AACOMAS GPA Trends'!$E$2:$G$2</c:f>
              <c:strCache>
                <c:ptCount val="1"/>
                <c:pt idx="0">
                  <c:v>Non-Science</c:v>
                </c:pt>
              </c:strCache>
            </c:strRef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cat>
            <c:strRef>
              <c:f>'AACOMAS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'AACOMAS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4-4073-8829-070F296B969E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'AACOMAS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'AACOMAS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A4-4073-8829-070F296B9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4994912"/>
        <c:axId val="511739520"/>
      </c:lineChart>
      <c:catAx>
        <c:axId val="43499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39520"/>
        <c:crosses val="autoZero"/>
        <c:auto val="1"/>
        <c:lblAlgn val="ctr"/>
        <c:lblOffset val="100"/>
        <c:noMultiLvlLbl val="0"/>
      </c:catAx>
      <c:valAx>
        <c:axId val="511739520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AACOMAS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499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'CASPA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'CASPA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'CASPA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50-6B4D-8124-5ADB65A48A8F}"/>
            </c:ext>
          </c:extLst>
        </c:ser>
        <c:ser>
          <c:idx val="1"/>
          <c:order val="1"/>
          <c:tx>
            <c:v>All Other</c:v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val>
            <c:numRef>
              <c:f>'CASPA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0-6B4D-8124-5ADB65A48A8F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'CASPA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50-6B4D-8124-5ADB65A4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5070960"/>
        <c:axId val="435074992"/>
      </c:lineChart>
      <c:catAx>
        <c:axId val="43507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74992"/>
        <c:crosses val="autoZero"/>
        <c:auto val="1"/>
        <c:lblAlgn val="ctr"/>
        <c:lblOffset val="100"/>
        <c:noMultiLvlLbl val="0"/>
      </c:catAx>
      <c:valAx>
        <c:axId val="435074992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CASPA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0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'CASPA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'CASPA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'CASPA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6-1345-A0B2-4F05ECE2E383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'CASPA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'CASPA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6-1345-A0B2-4F05ECE2E383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'CASPA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'CASPA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6-1345-A0B2-4F05ECE2E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06464"/>
        <c:axId val="435110496"/>
      </c:barChart>
      <c:catAx>
        <c:axId val="4351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10496"/>
        <c:crosses val="autoZero"/>
        <c:auto val="1"/>
        <c:lblAlgn val="ctr"/>
        <c:lblOffset val="100"/>
        <c:noMultiLvlLbl val="0"/>
      </c:catAx>
      <c:valAx>
        <c:axId val="4351104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CASPA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'CASPA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'CASPA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'CASPA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C-A14C-9FB3-BA8654E89BDF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'CASPA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'CASPA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C-A14C-9FB3-BA8654E89BDF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'CASPA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'CASPA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3C-A14C-9FB3-BA8654E89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41968"/>
        <c:axId val="512756896"/>
      </c:barChart>
      <c:catAx>
        <c:axId val="4351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56896"/>
        <c:crosses val="autoZero"/>
        <c:auto val="1"/>
        <c:lblAlgn val="ctr"/>
        <c:lblOffset val="100"/>
        <c:noMultiLvlLbl val="0"/>
      </c:catAx>
      <c:valAx>
        <c:axId val="5127568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CASPA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4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'PharmCAS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'PharmCAS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'PharmCAS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6-9649-A79A-79DFB573C3B3}"/>
            </c:ext>
          </c:extLst>
        </c:ser>
        <c:ser>
          <c:idx val="1"/>
          <c:order val="1"/>
          <c:tx>
            <c:v>All Other</c:v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val>
            <c:numRef>
              <c:f>'PharmCAS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6-9649-A79A-79DFB573C3B3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'PharmCAS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6-9649-A79A-79DFB573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5070960"/>
        <c:axId val="435074992"/>
      </c:lineChart>
      <c:catAx>
        <c:axId val="43507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74992"/>
        <c:crosses val="autoZero"/>
        <c:auto val="1"/>
        <c:lblAlgn val="ctr"/>
        <c:lblOffset val="100"/>
        <c:noMultiLvlLbl val="0"/>
      </c:catAx>
      <c:valAx>
        <c:axId val="435074992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PharmCAS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0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'PharmCAS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'PharmCAS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'PharmCAS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1-7A48-9934-ED2EC2345DF4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'PharmCAS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'PharmCAS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1-7A48-9934-ED2EC2345DF4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'PharmCAS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'PharmCAS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1-7A48-9934-ED2EC2345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06464"/>
        <c:axId val="435110496"/>
      </c:barChart>
      <c:catAx>
        <c:axId val="4351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10496"/>
        <c:crosses val="autoZero"/>
        <c:auto val="1"/>
        <c:lblAlgn val="ctr"/>
        <c:lblOffset val="100"/>
        <c:noMultiLvlLbl val="0"/>
      </c:catAx>
      <c:valAx>
        <c:axId val="4351104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PharmCAS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'PharmCAS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'PharmCAS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'PharmCAS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1-244A-8CEA-C076515B4265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'PharmCAS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'PharmCAS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1-244A-8CEA-C076515B4265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'PharmCAS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'PharmCAS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1-244A-8CEA-C076515B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41968"/>
        <c:axId val="512756896"/>
      </c:barChart>
      <c:catAx>
        <c:axId val="4351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56896"/>
        <c:crosses val="autoZero"/>
        <c:auto val="1"/>
        <c:lblAlgn val="ctr"/>
        <c:lblOffset val="100"/>
        <c:noMultiLvlLbl val="0"/>
      </c:catAx>
      <c:valAx>
        <c:axId val="5127568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PharmCAS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4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'PTCAS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'PTCAS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9-2447-9AC5-92A6A31A1FCF}"/>
            </c:ext>
          </c:extLst>
        </c:ser>
        <c:ser>
          <c:idx val="1"/>
          <c:order val="1"/>
          <c:tx>
            <c:v>All Other</c:v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val>
            <c:numRef>
              <c:f>'PTCAS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9-2447-9AC5-92A6A31A1FCF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'PTCAS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9-2447-9AC5-92A6A31A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5070960"/>
        <c:axId val="435074992"/>
      </c:lineChart>
      <c:catAx>
        <c:axId val="43507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74992"/>
        <c:crosses val="autoZero"/>
        <c:auto val="1"/>
        <c:lblAlgn val="ctr"/>
        <c:lblOffset val="100"/>
        <c:noMultiLvlLbl val="0"/>
      </c:catAx>
      <c:valAx>
        <c:axId val="435074992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PTCAS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0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'PTCAS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'PTCAS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'PTCAS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2-A04F-A328-DFD64F6F08FA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'PTCAS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'PTCAS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2-A04F-A328-DFD64F6F08FA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'PTCAS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'PTCAS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2-A04F-A328-DFD64F6F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06464"/>
        <c:axId val="435110496"/>
      </c:barChart>
      <c:catAx>
        <c:axId val="4351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10496"/>
        <c:crosses val="autoZero"/>
        <c:auto val="1"/>
        <c:lblAlgn val="ctr"/>
        <c:lblOffset val="100"/>
        <c:noMultiLvlLbl val="0"/>
      </c:catAx>
      <c:valAx>
        <c:axId val="4351104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PTCAS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'PTCAS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'PTCAS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'PTCAS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4-DE4E-A380-D3B552006361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'PTCAS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'PTCAS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4-DE4E-A380-D3B552006361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'PTCAS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'PTCAS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4-DE4E-A380-D3B552006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41968"/>
        <c:axId val="512756896"/>
      </c:barChart>
      <c:catAx>
        <c:axId val="4351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56896"/>
        <c:crosses val="autoZero"/>
        <c:auto val="1"/>
        <c:lblAlgn val="ctr"/>
        <c:lblOffset val="100"/>
        <c:noMultiLvlLbl val="0"/>
      </c:catAx>
      <c:valAx>
        <c:axId val="5127568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PTCAS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4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'VMCAS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'VMCAS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'VMCAS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2-DD4B-9A2D-E126951BDDA5}"/>
            </c:ext>
          </c:extLst>
        </c:ser>
        <c:ser>
          <c:idx val="1"/>
          <c:order val="1"/>
          <c:tx>
            <c:v>All Other</c:v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val>
            <c:numRef>
              <c:f>'VMCAS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2-DD4B-9A2D-E126951BDDA5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'VMCAS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A2-DD4B-9A2D-E126951B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5070960"/>
        <c:axId val="435074992"/>
      </c:lineChart>
      <c:catAx>
        <c:axId val="43507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74992"/>
        <c:crosses val="autoZero"/>
        <c:auto val="1"/>
        <c:lblAlgn val="ctr"/>
        <c:lblOffset val="100"/>
        <c:noMultiLvlLbl val="0"/>
      </c:catAx>
      <c:valAx>
        <c:axId val="435074992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VMCAS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0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'AACOMAS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'AACOMAS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'AACOMAS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BB8-9026-2CC1245CE01F}"/>
            </c:ext>
          </c:extLst>
        </c:ser>
        <c:ser>
          <c:idx val="1"/>
          <c:order val="1"/>
          <c:tx>
            <c:strRef>
              <c:f>'AACOMAS GPA Trends'!$E$2:$G$2</c:f>
              <c:strCache>
                <c:ptCount val="1"/>
                <c:pt idx="0">
                  <c:v>Non-Science</c:v>
                </c:pt>
              </c:strCache>
            </c:strRef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'AACOMAS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'AACOMAS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8-4BB8-9026-2CC1245CE01F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'AACOMAS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'AACOMAS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8-4BB8-9026-2CC1245CE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775952"/>
        <c:axId val="511778496"/>
      </c:barChart>
      <c:catAx>
        <c:axId val="511775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78496"/>
        <c:crosses val="autoZero"/>
        <c:auto val="1"/>
        <c:lblAlgn val="ctr"/>
        <c:lblOffset val="100"/>
        <c:noMultiLvlLbl val="0"/>
      </c:catAx>
      <c:valAx>
        <c:axId val="5117784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AACOMAS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1177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'VMCAS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'VMCAS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'VMCAS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5-084A-8211-809DD0AB3485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'VMCAS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'VMCAS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5-084A-8211-809DD0AB3485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'VMCAS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'VMCAS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5-084A-8211-809DD0AB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06464"/>
        <c:axId val="435110496"/>
      </c:barChart>
      <c:catAx>
        <c:axId val="4351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10496"/>
        <c:crosses val="autoZero"/>
        <c:auto val="1"/>
        <c:lblAlgn val="ctr"/>
        <c:lblOffset val="100"/>
        <c:noMultiLvlLbl val="0"/>
      </c:catAx>
      <c:valAx>
        <c:axId val="4351104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VMCAS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'VMCAS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'VMCAS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'VMCAS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7-1A49-85EC-DCA3D3B14A5F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'VMCAS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'VMCAS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7-1A49-85EC-DCA3D3B14A5F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'VMCAS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'VMCAS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67-1A49-85EC-DCA3D3B14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41968"/>
        <c:axId val="512756896"/>
      </c:barChart>
      <c:catAx>
        <c:axId val="4351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56896"/>
        <c:crosses val="autoZero"/>
        <c:auto val="1"/>
        <c:lblAlgn val="ctr"/>
        <c:lblOffset val="100"/>
        <c:noMultiLvlLbl val="0"/>
      </c:catAx>
      <c:valAx>
        <c:axId val="5127568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VMCAS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4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'AACOMAS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'AACOMAS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'AACOMAS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6-4890-AD35-12465B88812D}"/>
            </c:ext>
          </c:extLst>
        </c:ser>
        <c:ser>
          <c:idx val="1"/>
          <c:order val="1"/>
          <c:tx>
            <c:strRef>
              <c:f>'AACOMAS GPA Trends'!$E$2:$G$2</c:f>
              <c:strCache>
                <c:ptCount val="1"/>
                <c:pt idx="0">
                  <c:v>Non-Science</c:v>
                </c:pt>
              </c:strCache>
            </c:strRef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'AACOMAS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'AACOMAS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6-4890-AD35-12465B88812D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'AACOMAS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'AACOMAS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66-4890-AD35-12465B88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015968"/>
        <c:axId val="435020160"/>
      </c:barChart>
      <c:catAx>
        <c:axId val="43501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20160"/>
        <c:crosses val="autoZero"/>
        <c:auto val="1"/>
        <c:lblAlgn val="ctr"/>
        <c:lblOffset val="100"/>
        <c:noMultiLvlLbl val="0"/>
      </c:catAx>
      <c:valAx>
        <c:axId val="435020160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AACOMAS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01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'AADSAS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'AADSAS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'AADSAS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18-4984-A86A-6006B5821155}"/>
            </c:ext>
          </c:extLst>
        </c:ser>
        <c:ser>
          <c:idx val="1"/>
          <c:order val="1"/>
          <c:tx>
            <c:strRef>
              <c:f>'AADSAS GPA Trends'!$E$2:$G$2</c:f>
              <c:strCache>
                <c:ptCount val="1"/>
                <c:pt idx="0">
                  <c:v>Non-Science</c:v>
                </c:pt>
              </c:strCache>
            </c:strRef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cat>
            <c:strRef>
              <c:f>'AADSAS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'AADSAS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8-4984-A86A-6006B5821155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'AADSAS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'AADSAS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18-4984-A86A-6006B5821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3715232"/>
        <c:axId val="433719264"/>
      </c:lineChart>
      <c:catAx>
        <c:axId val="433715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19264"/>
        <c:crosses val="autoZero"/>
        <c:auto val="1"/>
        <c:lblAlgn val="ctr"/>
        <c:lblOffset val="100"/>
        <c:noMultiLvlLbl val="0"/>
      </c:catAx>
      <c:valAx>
        <c:axId val="433719264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AADSAS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371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'AADSAS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'AADSAS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'AADSAS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B-4997-A75D-3CA7C3C5A100}"/>
            </c:ext>
          </c:extLst>
        </c:ser>
        <c:ser>
          <c:idx val="1"/>
          <c:order val="1"/>
          <c:tx>
            <c:strRef>
              <c:f>'AADSAS GPA Trends'!$E$2:$G$2</c:f>
              <c:strCache>
                <c:ptCount val="1"/>
                <c:pt idx="0">
                  <c:v>Non-Science</c:v>
                </c:pt>
              </c:strCache>
            </c:strRef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'AADSAS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'AADSAS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B-4997-A75D-3CA7C3C5A100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'AADSAS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'AADSAS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B-4997-A75D-3CA7C3C5A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55104"/>
        <c:axId val="433759136"/>
      </c:barChart>
      <c:catAx>
        <c:axId val="43375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59136"/>
        <c:crosses val="autoZero"/>
        <c:auto val="1"/>
        <c:lblAlgn val="ctr"/>
        <c:lblOffset val="100"/>
        <c:noMultiLvlLbl val="0"/>
      </c:catAx>
      <c:valAx>
        <c:axId val="43375913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AADSAS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375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'AADSAS GPA Trends'!$B$2:$D$2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'AADSAS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'AADSAS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9-4D2C-961F-B701910198C5}"/>
            </c:ext>
          </c:extLst>
        </c:ser>
        <c:ser>
          <c:idx val="1"/>
          <c:order val="1"/>
          <c:tx>
            <c:strRef>
              <c:f>'AADSAS GPA Trends'!$E$2:$G$2</c:f>
              <c:strCache>
                <c:ptCount val="1"/>
                <c:pt idx="0">
                  <c:v>Non-Science</c:v>
                </c:pt>
              </c:strCache>
            </c:strRef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'AADSAS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'AADSAS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9-4D2C-961F-B701910198C5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'AADSAS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'AADSAS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9-4D2C-961F-B7019101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90608"/>
        <c:axId val="433794640"/>
      </c:barChart>
      <c:catAx>
        <c:axId val="43379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94640"/>
        <c:crosses val="autoZero"/>
        <c:auto val="1"/>
        <c:lblAlgn val="ctr"/>
        <c:lblOffset val="100"/>
        <c:noMultiLvlLbl val="0"/>
      </c:catAx>
      <c:valAx>
        <c:axId val="433794640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AADSAS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379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Undergraduate GPA</a:t>
            </a:r>
            <a:r>
              <a:rPr lang="en-US" sz="1400" b="1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Trend </a:t>
            </a:r>
            <a:endParaRPr lang="en-US" sz="14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BCPM</c:v>
          </c:tx>
          <c:spPr>
            <a:ln w="38100" cap="rnd">
              <a:solidFill>
                <a:srgbClr val="002855"/>
              </a:solidFill>
              <a:round/>
            </a:ln>
            <a:effectLst/>
          </c:spPr>
          <c:marker>
            <c:symbol val="none"/>
          </c:marker>
          <c:cat>
            <c:strRef>
              <c:f>'AMCAS GPA Trends'!$A$4:$A$8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Post Bac</c:v>
                </c:pt>
              </c:strCache>
            </c:strRef>
          </c:cat>
          <c:val>
            <c:numRef>
              <c:f>'AMCAS GPA Trends'!$D$4:$D$8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C-423E-95A7-EE7AF75A5A7C}"/>
            </c:ext>
          </c:extLst>
        </c:ser>
        <c:ser>
          <c:idx val="1"/>
          <c:order val="1"/>
          <c:tx>
            <c:v>All Other</c:v>
          </c:tx>
          <c:spPr>
            <a:ln w="38100" cap="rnd">
              <a:solidFill>
                <a:srgbClr val="EAAA00"/>
              </a:solidFill>
              <a:round/>
            </a:ln>
            <a:effectLst/>
          </c:spPr>
          <c:marker>
            <c:symbol val="none"/>
          </c:marker>
          <c:val>
            <c:numRef>
              <c:f>'AMCAS GPA Trends'!$G$4:$G$8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C-423E-95A7-EE7AF75A5A7C}"/>
            </c:ext>
          </c:extLst>
        </c:ser>
        <c:ser>
          <c:idx val="2"/>
          <c:order val="2"/>
          <c:tx>
            <c:v>Total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'AMCAS GPA Trends'!$J$4:$J$8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7C-423E-95A7-EE7AF75A5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435070960"/>
        <c:axId val="435074992"/>
      </c:lineChart>
      <c:catAx>
        <c:axId val="43507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74992"/>
        <c:crosses val="autoZero"/>
        <c:auto val="1"/>
        <c:lblAlgn val="ctr"/>
        <c:lblOffset val="100"/>
        <c:noMultiLvlLbl val="0"/>
      </c:catAx>
      <c:valAx>
        <c:axId val="435074992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0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Cumulative Undergraudate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BCPM</c:v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'AMCAS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'AMCAS GPA Trends'!$D$9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B21-A8E0-41384282899B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'AMCAS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'AMCAS GPA Trends'!$G$9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D-4B21-A8E0-41384282899B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'AMCAS GPA Trends'!$A$9</c:f>
              <c:strCache>
                <c:ptCount val="1"/>
                <c:pt idx="0">
                  <c:v>Cumulative</c:v>
                </c:pt>
              </c:strCache>
            </c:strRef>
          </c:cat>
          <c:val>
            <c:numRef>
              <c:f>'AMCAS GPA Trends'!$J$9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5D-4B21-A8E0-413842828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06464"/>
        <c:axId val="435110496"/>
      </c:barChart>
      <c:catAx>
        <c:axId val="43510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10496"/>
        <c:crosses val="autoZero"/>
        <c:auto val="1"/>
        <c:lblAlgn val="ctr"/>
        <c:lblOffset val="100"/>
        <c:noMultiLvlLbl val="0"/>
      </c:catAx>
      <c:valAx>
        <c:axId val="4351104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rPr>
              <a:t> Graduate GPA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BCPM</c:v>
          </c:tx>
          <c:spPr>
            <a:solidFill>
              <a:srgbClr val="002855"/>
            </a:solidFill>
            <a:ln>
              <a:noFill/>
            </a:ln>
            <a:effectLst/>
          </c:spPr>
          <c:invertIfNegative val="0"/>
          <c:cat>
            <c:strRef>
              <c:f>'AMCAS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'AMCAS GPA Trends'!$D$10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D-4074-A566-D77857B2B958}"/>
            </c:ext>
          </c:extLst>
        </c:ser>
        <c:ser>
          <c:idx val="1"/>
          <c:order val="1"/>
          <c:tx>
            <c:v>All Other</c:v>
          </c:tx>
          <c:spPr>
            <a:solidFill>
              <a:srgbClr val="EAAA00"/>
            </a:solidFill>
            <a:ln>
              <a:noFill/>
            </a:ln>
            <a:effectLst/>
          </c:spPr>
          <c:invertIfNegative val="0"/>
          <c:cat>
            <c:strRef>
              <c:f>'AMCAS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'AMCAS GPA Trends'!$G$10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D-4074-A566-D77857B2B958}"/>
            </c:ext>
          </c:extLst>
        </c:ser>
        <c:ser>
          <c:idx val="2"/>
          <c:order val="2"/>
          <c:tx>
            <c:v>Total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'AMCAS GPA Trends'!$A$10</c:f>
              <c:strCache>
                <c:ptCount val="1"/>
                <c:pt idx="0">
                  <c:v>Grad</c:v>
                </c:pt>
              </c:strCache>
            </c:strRef>
          </c:cat>
          <c:val>
            <c:numRef>
              <c:f>'AMCAS GPA Trends'!$J$10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2D-4074-A566-D77857B2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41968"/>
        <c:axId val="512756896"/>
      </c:barChart>
      <c:catAx>
        <c:axId val="4351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rPr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56896"/>
        <c:crosses val="autoZero"/>
        <c:auto val="1"/>
        <c:lblAlgn val="ctr"/>
        <c:lblOffset val="100"/>
        <c:noMultiLvlLbl val="0"/>
      </c:catAx>
      <c:valAx>
        <c:axId val="51275689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AMCAS calculated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rPr>
                  <a:t> GPA</a:t>
                </a:r>
                <a:endParaRPr lang="en-US" sz="1400" b="1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43514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DDBFE0-D437-1242-9C7F-85D6FD734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A4019-71ED-C84A-B3F7-77372858C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28383F-7B9F-F34A-89A5-7BE63ACBA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0A3DDF-84D7-4A4E-B6C1-E4A4781EF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14C3C3-FC4B-0940-9F20-F5581CB71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2C83DF-4CB3-C741-BA2A-571CBF9F0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1A97B-B4AA-3A4A-B9D9-FA84FFD28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A54AFD-F766-FA4C-A4D3-3CFB36F08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55AA88-12D3-A34F-A2FA-007A7AE8E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12700</xdr:rowOff>
    </xdr:from>
    <xdr:to>
      <xdr:col>7</xdr:col>
      <xdr:colOff>317500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4D862-DD2D-6241-89DC-EAB1E4CC2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13</xdr:row>
      <xdr:rowOff>177800</xdr:rowOff>
    </xdr:from>
    <xdr:to>
      <xdr:col>10</xdr:col>
      <xdr:colOff>762000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2782A3-44BA-374C-AF73-BFA7912B3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13</xdr:row>
      <xdr:rowOff>165100</xdr:rowOff>
    </xdr:from>
    <xdr:to>
      <xdr:col>15</xdr:col>
      <xdr:colOff>342900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8CD241-49C2-3748-8D55-5D75D77D6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liaisonedu.com/AACOMAS_Applicant_Help_Center/Filling_Out_Your_AACOMAS_Application/Academic_History/5_AACOMAS_Course_Subject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liaisonedu.com/PTCAS_Applicant_Help_Center/Filling_Out_Your_PTCAS_Application/Academic_History/PTCAS_Course_Subject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liaisonedu.com/VMCAS_Applicant_Help_Center/Filling_Out_Your_VMCAS_Application/VMCAS_Academic_History/05_VMCAS_Course_Subjects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liaisonedu.com/ADEA_AADSAS_Applicant_Help_Center/Filling_Out_Your_ADEA_AADSAS_Application/Academic_History/06_ADEA_AADSAS_Course_Subject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s-residents.aamc.org/applying-medical-school/article/course-classification-guid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liaisonedu.com/CASPA_Applicant_Help_Center/Filling_Out_Your_CASPA_Application/2._CASPA_Academic_History/4CASPA_Course_Subject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liaisonedu.com/PharmCAS_Applicant_Help_Center/Filling_Out_Your_PharmCAS_Application/2._PharmCAS_Academic_History/4._PharmCAS_Course_Subje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V199"/>
  <sheetViews>
    <sheetView zoomScale="112" zoomScaleNormal="112" workbookViewId="0">
      <selection activeCell="F6" sqref="F6"/>
    </sheetView>
  </sheetViews>
  <sheetFormatPr baseColWidth="10" defaultColWidth="8.6640625" defaultRowHeight="16"/>
  <cols>
    <col min="1" max="1" width="20.1640625" style="13" customWidth="1"/>
    <col min="2" max="2" width="30" style="13" customWidth="1"/>
    <col min="3" max="3" width="14" style="13" customWidth="1"/>
    <col min="4" max="4" width="21" style="13" customWidth="1"/>
    <col min="5" max="5" width="22.1640625" style="13" customWidth="1"/>
    <col min="6" max="6" width="25.1640625" style="13" customWidth="1"/>
    <col min="7" max="7" width="30.6640625" style="13" customWidth="1"/>
    <col min="8" max="8" width="30.5" style="13" customWidth="1"/>
    <col min="9" max="9" width="25" style="13" bestFit="1" customWidth="1"/>
    <col min="10" max="10" width="24.33203125" style="13" customWidth="1"/>
    <col min="11" max="12" width="8.6640625" style="13"/>
    <col min="13" max="22" width="14.5" style="13" customWidth="1"/>
    <col min="23" max="16384" width="8.6640625" style="13"/>
  </cols>
  <sheetData>
    <row r="1" spans="1:22" ht="45">
      <c r="A1" s="25" t="s">
        <v>40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74</v>
      </c>
      <c r="F6" s="105" t="s">
        <v>69</v>
      </c>
      <c r="G6" s="98" t="s">
        <v>44</v>
      </c>
      <c r="H6" s="99" t="s">
        <v>52</v>
      </c>
      <c r="I6" s="100" t="s">
        <v>53</v>
      </c>
      <c r="J6" s="101" t="s">
        <v>54</v>
      </c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 t="shared" ref="J7:J39" si="0"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si="0"/>
        <v/>
      </c>
      <c r="M8" s="29"/>
      <c r="N8" s="107" t="s">
        <v>41</v>
      </c>
      <c r="O8" s="108"/>
      <c r="P8" s="109"/>
      <c r="Q8" s="110" t="s">
        <v>42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0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0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1" xml:space="preserve"> T10-N10</f>
        <v>0</v>
      </c>
      <c r="R10" s="43">
        <f t="shared" ref="R10:R16" si="2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0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1"/>
        <v>0</v>
      </c>
      <c r="R11" s="52">
        <f t="shared" si="2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0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1"/>
        <v>0</v>
      </c>
      <c r="R12" s="52">
        <f t="shared" si="2"/>
        <v>0</v>
      </c>
      <c r="S12" s="53">
        <f t="shared" ref="S12:S15" si="3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0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1"/>
        <v>0</v>
      </c>
      <c r="R13" s="52">
        <f t="shared" si="2"/>
        <v>0</v>
      </c>
      <c r="S13" s="53">
        <f t="shared" si="3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0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1"/>
        <v>0</v>
      </c>
      <c r="R14" s="52">
        <f t="shared" si="2"/>
        <v>0</v>
      </c>
      <c r="S14" s="53">
        <f t="shared" si="3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0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1"/>
        <v>0</v>
      </c>
      <c r="R15" s="59">
        <f t="shared" si="2"/>
        <v>0</v>
      </c>
      <c r="S15" s="60">
        <f t="shared" si="3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0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1"/>
        <v>0</v>
      </c>
      <c r="R16" s="67">
        <f t="shared" si="2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0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0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0"/>
        <v/>
      </c>
    </row>
    <row r="20" spans="1:10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0"/>
        <v/>
      </c>
    </row>
    <row r="21" spans="1:10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0"/>
        <v/>
      </c>
    </row>
    <row r="22" spans="1:10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0"/>
        <v/>
      </c>
    </row>
    <row r="23" spans="1:10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0"/>
        <v/>
      </c>
    </row>
    <row r="24" spans="1:10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0"/>
        <v/>
      </c>
    </row>
    <row r="25" spans="1:10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0"/>
        <v/>
      </c>
    </row>
    <row r="26" spans="1:10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0"/>
        <v/>
      </c>
    </row>
    <row r="27" spans="1:10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0"/>
        <v/>
      </c>
    </row>
    <row r="28" spans="1:10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0"/>
        <v/>
      </c>
    </row>
    <row r="29" spans="1:10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0"/>
        <v/>
      </c>
    </row>
    <row r="30" spans="1:10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0"/>
        <v/>
      </c>
    </row>
    <row r="31" spans="1:10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0"/>
        <v/>
      </c>
    </row>
    <row r="32" spans="1:10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0"/>
        <v/>
      </c>
    </row>
    <row r="33" spans="1:10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0"/>
        <v/>
      </c>
    </row>
    <row r="34" spans="1:10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0"/>
        <v/>
      </c>
    </row>
    <row r="35" spans="1:10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0"/>
        <v/>
      </c>
    </row>
    <row r="36" spans="1:10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0"/>
        <v/>
      </c>
    </row>
    <row r="37" spans="1:10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0"/>
        <v/>
      </c>
    </row>
    <row r="38" spans="1:10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0"/>
        <v/>
      </c>
    </row>
    <row r="39" spans="1:10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0"/>
        <v/>
      </c>
    </row>
    <row r="40" spans="1:10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>IFERROR( I40*H40,"")</f>
        <v/>
      </c>
    </row>
    <row r="41" spans="1:10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ref="J41:J104" si="4">IFERROR( I41*H41,"")</f>
        <v/>
      </c>
    </row>
    <row r="42" spans="1:10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4"/>
        <v/>
      </c>
    </row>
    <row r="43" spans="1:10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4"/>
        <v/>
      </c>
    </row>
    <row r="44" spans="1:10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4"/>
        <v/>
      </c>
    </row>
    <row r="45" spans="1:10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4"/>
        <v/>
      </c>
    </row>
    <row r="46" spans="1:10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4"/>
        <v/>
      </c>
    </row>
    <row r="47" spans="1:10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4"/>
        <v/>
      </c>
    </row>
    <row r="48" spans="1:10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4"/>
        <v/>
      </c>
    </row>
    <row r="49" spans="1:10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4"/>
        <v/>
      </c>
    </row>
    <row r="50" spans="1:10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4"/>
        <v/>
      </c>
    </row>
    <row r="51" spans="1:10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4"/>
        <v/>
      </c>
    </row>
    <row r="52" spans="1:10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4"/>
        <v/>
      </c>
    </row>
    <row r="53" spans="1:10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4"/>
        <v/>
      </c>
    </row>
    <row r="54" spans="1:10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4"/>
        <v/>
      </c>
    </row>
    <row r="55" spans="1:10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4"/>
        <v/>
      </c>
    </row>
    <row r="56" spans="1:10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4"/>
        <v/>
      </c>
    </row>
    <row r="57" spans="1:10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4"/>
        <v/>
      </c>
    </row>
    <row r="58" spans="1:10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4"/>
        <v/>
      </c>
    </row>
    <row r="59" spans="1:10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4"/>
        <v/>
      </c>
    </row>
    <row r="60" spans="1:10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4"/>
        <v/>
      </c>
    </row>
    <row r="61" spans="1:10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4"/>
        <v/>
      </c>
    </row>
    <row r="62" spans="1:10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4"/>
        <v/>
      </c>
    </row>
    <row r="63" spans="1:10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4"/>
        <v/>
      </c>
    </row>
    <row r="64" spans="1:10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4"/>
        <v/>
      </c>
    </row>
    <row r="65" spans="1:10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4"/>
        <v/>
      </c>
    </row>
    <row r="66" spans="1:10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4"/>
        <v/>
      </c>
    </row>
    <row r="67" spans="1:10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4"/>
        <v/>
      </c>
    </row>
    <row r="68" spans="1:10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4"/>
        <v/>
      </c>
    </row>
    <row r="69" spans="1:10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4"/>
        <v/>
      </c>
    </row>
    <row r="70" spans="1:10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4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si="4"/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si="4"/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4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4"/>
        <v/>
      </c>
    </row>
    <row r="75" spans="1:10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4"/>
        <v/>
      </c>
    </row>
    <row r="76" spans="1:10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4"/>
        <v/>
      </c>
    </row>
    <row r="77" spans="1:10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4"/>
        <v/>
      </c>
    </row>
    <row r="78" spans="1:10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4"/>
        <v/>
      </c>
    </row>
    <row r="79" spans="1:10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4"/>
        <v/>
      </c>
    </row>
    <row r="80" spans="1:10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4"/>
        <v/>
      </c>
    </row>
    <row r="81" spans="1:10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4"/>
        <v/>
      </c>
    </row>
    <row r="82" spans="1:10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4"/>
        <v/>
      </c>
    </row>
    <row r="83" spans="1:10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4"/>
        <v/>
      </c>
    </row>
    <row r="84" spans="1:10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4"/>
        <v/>
      </c>
    </row>
    <row r="85" spans="1:10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4"/>
        <v/>
      </c>
    </row>
    <row r="86" spans="1:10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4"/>
        <v/>
      </c>
    </row>
    <row r="87" spans="1:10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4"/>
        <v/>
      </c>
    </row>
    <row r="88" spans="1:10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4"/>
        <v/>
      </c>
    </row>
    <row r="89" spans="1:10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4"/>
        <v/>
      </c>
    </row>
    <row r="90" spans="1:10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4"/>
        <v/>
      </c>
    </row>
    <row r="91" spans="1:10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4"/>
        <v/>
      </c>
    </row>
    <row r="92" spans="1:10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4"/>
        <v/>
      </c>
    </row>
    <row r="93" spans="1:10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4"/>
        <v/>
      </c>
    </row>
    <row r="94" spans="1:10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4"/>
        <v/>
      </c>
    </row>
    <row r="95" spans="1:10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4"/>
        <v/>
      </c>
    </row>
    <row r="96" spans="1:10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4"/>
        <v/>
      </c>
    </row>
    <row r="97" spans="1:10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4"/>
        <v/>
      </c>
    </row>
    <row r="98" spans="1:10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4"/>
        <v/>
      </c>
    </row>
    <row r="99" spans="1:10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4"/>
        <v/>
      </c>
    </row>
    <row r="100" spans="1:10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4"/>
        <v/>
      </c>
    </row>
    <row r="101" spans="1:10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4"/>
        <v/>
      </c>
    </row>
    <row r="102" spans="1:10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4"/>
        <v/>
      </c>
    </row>
    <row r="103" spans="1:10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4"/>
        <v/>
      </c>
    </row>
    <row r="104" spans="1:10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4"/>
        <v/>
      </c>
    </row>
    <row r="105" spans="1:10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ref="J105:J133" si="5">IFERROR( I105*H105,"")</f>
        <v/>
      </c>
    </row>
    <row r="106" spans="1:10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5"/>
        <v/>
      </c>
    </row>
    <row r="107" spans="1:10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5"/>
        <v/>
      </c>
    </row>
    <row r="108" spans="1:10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5"/>
        <v/>
      </c>
    </row>
    <row r="109" spans="1:10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5"/>
        <v/>
      </c>
    </row>
    <row r="110" spans="1:10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5"/>
        <v/>
      </c>
    </row>
    <row r="111" spans="1:10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5"/>
        <v/>
      </c>
    </row>
    <row r="112" spans="1:10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5"/>
        <v/>
      </c>
    </row>
    <row r="113" spans="1:10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5"/>
        <v/>
      </c>
    </row>
    <row r="114" spans="1:10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5"/>
        <v/>
      </c>
    </row>
    <row r="115" spans="1:10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5"/>
        <v/>
      </c>
    </row>
    <row r="116" spans="1:10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5"/>
        <v/>
      </c>
    </row>
    <row r="117" spans="1:10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5"/>
        <v/>
      </c>
    </row>
    <row r="118" spans="1:10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5"/>
        <v/>
      </c>
    </row>
    <row r="119" spans="1:10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5"/>
        <v/>
      </c>
    </row>
    <row r="120" spans="1:10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5"/>
        <v/>
      </c>
    </row>
    <row r="121" spans="1:10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5"/>
        <v/>
      </c>
    </row>
    <row r="122" spans="1:10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5"/>
        <v/>
      </c>
    </row>
    <row r="123" spans="1:10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5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5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5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5"/>
        <v/>
      </c>
    </row>
    <row r="127" spans="1:10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5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5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5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5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5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5"/>
        <v/>
      </c>
    </row>
    <row r="133" spans="1:10" ht="17" thickBot="1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22">
        <f>IF(G133="yes", IF(E133="", 0, VLOOKUP(E133,Definitions!$H$7:$I$25,2)), E133)</f>
        <v>0</v>
      </c>
      <c r="J133" s="21" t="str">
        <f t="shared" si="5"/>
        <v/>
      </c>
    </row>
    <row r="134" spans="1:10">
      <c r="B134" s="8"/>
    </row>
    <row r="135" spans="1:10">
      <c r="C135" s="9"/>
    </row>
    <row r="144" spans="1:10">
      <c r="D144" s="11"/>
      <c r="E144" s="11"/>
    </row>
    <row r="146" spans="4:14">
      <c r="D146" s="11"/>
    </row>
    <row r="147" spans="4:14">
      <c r="D147" s="11"/>
    </row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80" spans="8:11">
      <c r="H180" s="15"/>
      <c r="I180" s="14"/>
      <c r="J180" s="10"/>
      <c r="K180" s="10"/>
    </row>
    <row r="199" spans="6:7">
      <c r="F199" s="11"/>
      <c r="G199" s="11"/>
    </row>
  </sheetData>
  <sheetProtection algorithmName="SHA-512" hashValue="Td4Yofj6NL8DxqQLR32X2nYgNfpU4A2xG+kyyD/BQXeQfeGO8+/Q8QpIPCdjLFx4uP6A2CCQ43UkeR70JSjG2A==" saltValue="8y93X9VAFjHsKDDbsnCpfA==" spinCount="100000" sheet="1" objects="1" scenarios="1" formatRows="0" insertRows="0" selectLockedCells="1"/>
  <mergeCells count="3">
    <mergeCell ref="N8:P8"/>
    <mergeCell ref="Q8:S8"/>
    <mergeCell ref="T8:V8"/>
  </mergeCells>
  <hyperlinks>
    <hyperlink ref="F6" r:id="rId1" tooltip="Click this cell to be directed to the AACOMAS website" xr:uid="{4D8336F5-AA5B-CB46-A33B-86876C1EFC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Definitions!$C$7:$C$8</xm:f>
          </x14:formula1>
          <xm:sqref>F7:G133</xm:sqref>
        </x14:dataValidation>
        <x14:dataValidation type="list" allowBlank="1" showInputMessage="1" showErrorMessage="1" xr:uid="{00000000-0002-0000-0000-000001000000}">
          <x14:formula1>
            <xm:f>Definitions!$A$7:$A$12</xm:f>
          </x14:formula1>
          <xm:sqref>C7:C133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C098-843B-DD41-9CE7-B0745F1E97E2}">
  <sheetPr>
    <tabColor rgb="FF00B0F0"/>
  </sheetPr>
  <dimension ref="A1:J10"/>
  <sheetViews>
    <sheetView topLeftCell="A10" workbookViewId="0">
      <selection activeCell="B3" sqref="B3"/>
    </sheetView>
  </sheetViews>
  <sheetFormatPr baseColWidth="10" defaultColWidth="11.1640625" defaultRowHeight="16"/>
  <cols>
    <col min="1" max="10" width="14.5" style="13" customWidth="1"/>
    <col min="11" max="16384" width="11.1640625" style="13"/>
  </cols>
  <sheetData>
    <row r="1" spans="1:10" ht="17" thickBot="1"/>
    <row r="2" spans="1:10">
      <c r="A2" s="29"/>
      <c r="B2" s="107" t="s">
        <v>41</v>
      </c>
      <c r="C2" s="108"/>
      <c r="D2" s="109"/>
      <c r="E2" s="110" t="s">
        <v>36</v>
      </c>
      <c r="F2" s="111"/>
      <c r="G2" s="112"/>
      <c r="H2" s="113" t="s">
        <v>34</v>
      </c>
      <c r="I2" s="113"/>
      <c r="J2" s="114"/>
    </row>
    <row r="3" spans="1:10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4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'PharmCAS Calculator '!N10</f>
        <v>0</v>
      </c>
      <c r="C4" s="40">
        <f>'PharmCAS Calculator '!O10</f>
        <v>0</v>
      </c>
      <c r="D4" s="41">
        <f>'PharmCAS Calculator '!P10</f>
        <v>0</v>
      </c>
      <c r="E4" s="42">
        <f>'PharmCAS Calculator '!Q10</f>
        <v>0</v>
      </c>
      <c r="F4" s="43">
        <f>'PharmCAS Calculator '!R10</f>
        <v>0</v>
      </c>
      <c r="G4" s="44">
        <f>'PharmCAS Calculator '!S10</f>
        <v>0</v>
      </c>
      <c r="H4" s="45">
        <f>'PharmCAS Calculator '!T10</f>
        <v>0</v>
      </c>
      <c r="I4" s="45">
        <f>'PharmCAS Calculator '!U10</f>
        <v>0</v>
      </c>
      <c r="J4" s="46">
        <f>'PharmCAS Calculator '!V10</f>
        <v>0</v>
      </c>
    </row>
    <row r="5" spans="1:10">
      <c r="A5" s="47" t="s">
        <v>8</v>
      </c>
      <c r="B5" s="48">
        <f>'PharmCAS Calculator '!N11</f>
        <v>0</v>
      </c>
      <c r="C5" s="49">
        <f>'PharmCAS Calculator '!O11</f>
        <v>0</v>
      </c>
      <c r="D5" s="50">
        <f>'PharmCAS Calculator '!P11</f>
        <v>0</v>
      </c>
      <c r="E5" s="51">
        <f>'PharmCAS Calculator '!Q11</f>
        <v>0</v>
      </c>
      <c r="F5" s="52">
        <f>'PharmCAS Calculator '!R11</f>
        <v>0</v>
      </c>
      <c r="G5" s="53">
        <f>'PharmCAS Calculator '!S11</f>
        <v>0</v>
      </c>
      <c r="H5" s="54">
        <f>'PharmCAS Calculator '!T11</f>
        <v>0</v>
      </c>
      <c r="I5" s="54">
        <f>'PharmCAS Calculator '!U11</f>
        <v>0</v>
      </c>
      <c r="J5" s="55">
        <f>'PharmCAS Calculator '!V11</f>
        <v>0</v>
      </c>
    </row>
    <row r="6" spans="1:10">
      <c r="A6" s="47" t="s">
        <v>9</v>
      </c>
      <c r="B6" s="48">
        <f>'PharmCAS Calculator '!N12</f>
        <v>0</v>
      </c>
      <c r="C6" s="49">
        <f>'PharmCAS Calculator '!O12</f>
        <v>0</v>
      </c>
      <c r="D6" s="50">
        <f>'PharmCAS Calculator '!P12</f>
        <v>0</v>
      </c>
      <c r="E6" s="51">
        <f>'PharmCAS Calculator '!Q12</f>
        <v>0</v>
      </c>
      <c r="F6" s="52">
        <f>'PharmCAS Calculator '!R12</f>
        <v>0</v>
      </c>
      <c r="G6" s="53">
        <f>'PharmCAS Calculator '!S12</f>
        <v>0</v>
      </c>
      <c r="H6" s="54">
        <f>'PharmCAS Calculator '!T12</f>
        <v>0</v>
      </c>
      <c r="I6" s="54">
        <f>'PharmCAS Calculator '!U12</f>
        <v>0</v>
      </c>
      <c r="J6" s="55">
        <f>'PharmCAS Calculator '!V12</f>
        <v>0</v>
      </c>
    </row>
    <row r="7" spans="1:10">
      <c r="A7" s="47" t="s">
        <v>10</v>
      </c>
      <c r="B7" s="48">
        <f>'PharmCAS Calculator '!N13</f>
        <v>0</v>
      </c>
      <c r="C7" s="49">
        <f>'PharmCAS Calculator '!O13</f>
        <v>0</v>
      </c>
      <c r="D7" s="50">
        <f>'PharmCAS Calculator '!P13</f>
        <v>0</v>
      </c>
      <c r="E7" s="51">
        <f>'PharmCAS Calculator '!Q13</f>
        <v>0</v>
      </c>
      <c r="F7" s="52">
        <f>'PharmCAS Calculator '!R13</f>
        <v>0</v>
      </c>
      <c r="G7" s="53">
        <f>'PharmCAS Calculator '!S13</f>
        <v>0</v>
      </c>
      <c r="H7" s="54">
        <f>'PharmCAS Calculator '!T13</f>
        <v>0</v>
      </c>
      <c r="I7" s="54">
        <f>'PharmCAS Calculator '!U13</f>
        <v>0</v>
      </c>
      <c r="J7" s="55">
        <f>'PharmCAS Calculator '!V13</f>
        <v>0</v>
      </c>
    </row>
    <row r="8" spans="1:10">
      <c r="A8" s="47" t="s">
        <v>11</v>
      </c>
      <c r="B8" s="48">
        <f>'PharmCAS Calculator '!N14</f>
        <v>0</v>
      </c>
      <c r="C8" s="49">
        <f>'PharmCAS Calculator '!O14</f>
        <v>0</v>
      </c>
      <c r="D8" s="50">
        <f>'PharmCAS Calculator '!P14</f>
        <v>0</v>
      </c>
      <c r="E8" s="51">
        <f>'PharmCAS Calculator '!Q14</f>
        <v>0</v>
      </c>
      <c r="F8" s="52">
        <f>'PharmCAS Calculator '!R14</f>
        <v>0</v>
      </c>
      <c r="G8" s="53">
        <f>'PharmCAS Calculator '!S14</f>
        <v>0</v>
      </c>
      <c r="H8" s="54">
        <f>'PharmCAS Calculator '!T14</f>
        <v>0</v>
      </c>
      <c r="I8" s="54">
        <f>'PharmCAS Calculator '!U14</f>
        <v>0</v>
      </c>
      <c r="J8" s="55">
        <f>'PharmCAS Calculator '!V14</f>
        <v>0</v>
      </c>
    </row>
    <row r="9" spans="1:10">
      <c r="A9" s="47" t="s">
        <v>12</v>
      </c>
      <c r="B9" s="24">
        <f>'PharmCAS Calculator '!N15</f>
        <v>0</v>
      </c>
      <c r="C9" s="23">
        <f>'PharmCAS Calculator '!O15</f>
        <v>0</v>
      </c>
      <c r="D9" s="71">
        <f>'PharmCAS Calculator '!P15</f>
        <v>0</v>
      </c>
      <c r="E9" s="51">
        <f>'PharmCAS Calculator '!Q15</f>
        <v>0</v>
      </c>
      <c r="F9" s="52">
        <f>'PharmCAS Calculator '!R15</f>
        <v>0</v>
      </c>
      <c r="G9" s="53">
        <f>'PharmCAS Calculator '!S15</f>
        <v>0</v>
      </c>
      <c r="H9" s="23">
        <f>'PharmCAS Calculator '!T15</f>
        <v>0</v>
      </c>
      <c r="I9" s="23">
        <f>'PharmCAS Calculator '!U15</f>
        <v>0</v>
      </c>
      <c r="J9" s="55">
        <f>'PharmCAS Calculator '!V15</f>
        <v>0</v>
      </c>
    </row>
    <row r="10" spans="1:10" ht="17" thickBot="1">
      <c r="A10" s="62" t="s">
        <v>13</v>
      </c>
      <c r="B10" s="63">
        <f>'PharmCAS Calculator '!N16</f>
        <v>0</v>
      </c>
      <c r="C10" s="64">
        <f>'PharmCAS Calculator '!O16</f>
        <v>0</v>
      </c>
      <c r="D10" s="65">
        <f>'PharmCAS Calculator '!P16</f>
        <v>0</v>
      </c>
      <c r="E10" s="66">
        <f>'PharmCAS Calculator '!Q16</f>
        <v>0</v>
      </c>
      <c r="F10" s="67">
        <f>'PharmCAS Calculator '!R16</f>
        <v>0</v>
      </c>
      <c r="G10" s="68">
        <f>'PharmCAS Calculator '!S16</f>
        <v>0</v>
      </c>
      <c r="H10" s="69">
        <f>'PharmCAS Calculator '!T16</f>
        <v>0</v>
      </c>
      <c r="I10" s="69">
        <f>'PharmCAS Calculator '!U16</f>
        <v>0</v>
      </c>
      <c r="J10" s="70">
        <f>'PharmCAS Calculator '!V16</f>
        <v>0</v>
      </c>
    </row>
  </sheetData>
  <sheetProtection algorithmName="SHA-512" hashValue="Qu+QkTdEbaRi/3m7v1XHNatOWZO/th85vM0OGEyq20mD6MbuG0C9mXlmOHUwfglr4HB0OIKr/SSK1LR0D2UaUA==" saltValue="tYnInPxLiKxHCTQAyv1zjQ==" spinCount="100000" sheet="1" scenarios="1" selectLockedCells="1" selectUnlockedCells="1"/>
  <mergeCells count="3">
    <mergeCell ref="B2:D2"/>
    <mergeCell ref="E2:G2"/>
    <mergeCell ref="H2:J2"/>
  </mergeCells>
  <pageMargins left="0.7" right="0.7" top="0.75" bottom="0.75" header="0.3" footer="0.3"/>
  <pageSetup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2C54-5B12-5848-A85D-516FC91C42C9}">
  <sheetPr>
    <tabColor rgb="FF92D050"/>
  </sheetPr>
  <dimension ref="A1:V199"/>
  <sheetViews>
    <sheetView workbookViewId="0">
      <selection activeCell="D21" sqref="D21"/>
    </sheetView>
  </sheetViews>
  <sheetFormatPr baseColWidth="10" defaultColWidth="8.6640625" defaultRowHeight="16"/>
  <cols>
    <col min="1" max="1" width="20.1640625" style="13" customWidth="1"/>
    <col min="2" max="2" width="30" style="13" customWidth="1"/>
    <col min="3" max="3" width="14" style="13" customWidth="1"/>
    <col min="4" max="4" width="21" style="13" customWidth="1"/>
    <col min="5" max="5" width="25" style="13" customWidth="1"/>
    <col min="6" max="6" width="25.1640625" style="13" customWidth="1"/>
    <col min="7" max="7" width="30.6640625" style="13" customWidth="1"/>
    <col min="8" max="8" width="30.5" style="13" customWidth="1"/>
    <col min="9" max="9" width="25" style="13" bestFit="1" customWidth="1"/>
    <col min="10" max="10" width="23.6640625" style="13" customWidth="1"/>
    <col min="11" max="12" width="8.6640625" style="13"/>
    <col min="13" max="22" width="14.5" style="13" customWidth="1"/>
    <col min="23" max="16384" width="8.6640625" style="13"/>
  </cols>
  <sheetData>
    <row r="1" spans="1:22" ht="45">
      <c r="A1" s="25" t="s">
        <v>61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0</v>
      </c>
      <c r="F6" s="105" t="s">
        <v>72</v>
      </c>
      <c r="G6" s="98" t="s">
        <v>44</v>
      </c>
      <c r="H6" s="99" t="s">
        <v>65</v>
      </c>
      <c r="I6" s="100" t="s">
        <v>66</v>
      </c>
      <c r="J6" s="101" t="s">
        <v>67</v>
      </c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ref="J8:J71" si="0">IFERROR( I8*H8,"")</f>
        <v/>
      </c>
      <c r="M8" s="29"/>
      <c r="N8" s="107" t="s">
        <v>41</v>
      </c>
      <c r="O8" s="108"/>
      <c r="P8" s="109"/>
      <c r="Q8" s="110" t="s">
        <v>42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0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0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1" xml:space="preserve"> T10-N10</f>
        <v>0</v>
      </c>
      <c r="R10" s="43">
        <f t="shared" ref="R10:R16" si="2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0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1"/>
        <v>0</v>
      </c>
      <c r="R11" s="52">
        <f t="shared" si="2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0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1"/>
        <v>0</v>
      </c>
      <c r="R12" s="52">
        <f t="shared" si="2"/>
        <v>0</v>
      </c>
      <c r="S12" s="53">
        <f t="shared" ref="S12:S15" si="3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0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1"/>
        <v>0</v>
      </c>
      <c r="R13" s="52">
        <f t="shared" si="2"/>
        <v>0</v>
      </c>
      <c r="S13" s="53">
        <f t="shared" si="3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0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1"/>
        <v>0</v>
      </c>
      <c r="R14" s="52">
        <f t="shared" si="2"/>
        <v>0</v>
      </c>
      <c r="S14" s="53">
        <f t="shared" si="3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0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1"/>
        <v>0</v>
      </c>
      <c r="R15" s="59">
        <f t="shared" si="2"/>
        <v>0</v>
      </c>
      <c r="S15" s="60">
        <f t="shared" si="3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0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1"/>
        <v>0</v>
      </c>
      <c r="R16" s="67">
        <f t="shared" si="2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0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0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0"/>
        <v/>
      </c>
    </row>
    <row r="20" spans="1:10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0"/>
        <v/>
      </c>
    </row>
    <row r="21" spans="1:10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0"/>
        <v/>
      </c>
    </row>
    <row r="22" spans="1:10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0"/>
        <v/>
      </c>
    </row>
    <row r="23" spans="1:10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0"/>
        <v/>
      </c>
    </row>
    <row r="24" spans="1:10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0"/>
        <v/>
      </c>
    </row>
    <row r="25" spans="1:10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0"/>
        <v/>
      </c>
    </row>
    <row r="26" spans="1:10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0"/>
        <v/>
      </c>
    </row>
    <row r="27" spans="1:10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0"/>
        <v/>
      </c>
    </row>
    <row r="28" spans="1:10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0"/>
        <v/>
      </c>
    </row>
    <row r="29" spans="1:10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0"/>
        <v/>
      </c>
    </row>
    <row r="30" spans="1:10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0"/>
        <v/>
      </c>
    </row>
    <row r="31" spans="1:10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0"/>
        <v/>
      </c>
    </row>
    <row r="32" spans="1:10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0"/>
        <v/>
      </c>
    </row>
    <row r="33" spans="1:10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0"/>
        <v/>
      </c>
    </row>
    <row r="34" spans="1:10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0"/>
        <v/>
      </c>
    </row>
    <row r="35" spans="1:10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0"/>
        <v/>
      </c>
    </row>
    <row r="36" spans="1:10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0"/>
        <v/>
      </c>
    </row>
    <row r="37" spans="1:10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0"/>
        <v/>
      </c>
    </row>
    <row r="38" spans="1:10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0"/>
        <v/>
      </c>
    </row>
    <row r="39" spans="1:10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0"/>
        <v/>
      </c>
    </row>
    <row r="40" spans="1:10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 t="shared" si="0"/>
        <v/>
      </c>
    </row>
    <row r="41" spans="1:10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si="0"/>
        <v/>
      </c>
    </row>
    <row r="42" spans="1:10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0"/>
        <v/>
      </c>
    </row>
    <row r="43" spans="1:10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0"/>
        <v/>
      </c>
    </row>
    <row r="44" spans="1:10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0"/>
        <v/>
      </c>
    </row>
    <row r="45" spans="1:10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0"/>
        <v/>
      </c>
    </row>
    <row r="46" spans="1:10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0"/>
        <v/>
      </c>
    </row>
    <row r="47" spans="1:10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0"/>
        <v/>
      </c>
    </row>
    <row r="48" spans="1:10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0"/>
        <v/>
      </c>
    </row>
    <row r="49" spans="1:10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0"/>
        <v/>
      </c>
    </row>
    <row r="50" spans="1:10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0"/>
        <v/>
      </c>
    </row>
    <row r="51" spans="1:10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0"/>
        <v/>
      </c>
    </row>
    <row r="52" spans="1:10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0"/>
        <v/>
      </c>
    </row>
    <row r="53" spans="1:10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0"/>
        <v/>
      </c>
    </row>
    <row r="54" spans="1:10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0"/>
        <v/>
      </c>
    </row>
    <row r="55" spans="1:10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0"/>
        <v/>
      </c>
    </row>
    <row r="56" spans="1:10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0"/>
        <v/>
      </c>
    </row>
    <row r="57" spans="1:10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0"/>
        <v/>
      </c>
    </row>
    <row r="58" spans="1:10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0"/>
        <v/>
      </c>
    </row>
    <row r="59" spans="1:10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0"/>
        <v/>
      </c>
    </row>
    <row r="60" spans="1:10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0"/>
        <v/>
      </c>
    </row>
    <row r="61" spans="1:10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0"/>
        <v/>
      </c>
    </row>
    <row r="62" spans="1:10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0"/>
        <v/>
      </c>
    </row>
    <row r="63" spans="1:10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0"/>
        <v/>
      </c>
    </row>
    <row r="64" spans="1:10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0"/>
        <v/>
      </c>
    </row>
    <row r="65" spans="1:10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0"/>
        <v/>
      </c>
    </row>
    <row r="66" spans="1:10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0"/>
        <v/>
      </c>
    </row>
    <row r="67" spans="1:10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0"/>
        <v/>
      </c>
    </row>
    <row r="68" spans="1:10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0"/>
        <v/>
      </c>
    </row>
    <row r="69" spans="1:10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0"/>
        <v/>
      </c>
    </row>
    <row r="70" spans="1:10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0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si="0"/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ref="J72:J133" si="4">IFERROR( I72*H72,"")</f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4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4"/>
        <v/>
      </c>
    </row>
    <row r="75" spans="1:10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4"/>
        <v/>
      </c>
    </row>
    <row r="76" spans="1:10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4"/>
        <v/>
      </c>
    </row>
    <row r="77" spans="1:10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4"/>
        <v/>
      </c>
    </row>
    <row r="78" spans="1:10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4"/>
        <v/>
      </c>
    </row>
    <row r="79" spans="1:10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4"/>
        <v/>
      </c>
    </row>
    <row r="80" spans="1:10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4"/>
        <v/>
      </c>
    </row>
    <row r="81" spans="1:10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4"/>
        <v/>
      </c>
    </row>
    <row r="82" spans="1:10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4"/>
        <v/>
      </c>
    </row>
    <row r="83" spans="1:10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4"/>
        <v/>
      </c>
    </row>
    <row r="84" spans="1:10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4"/>
        <v/>
      </c>
    </row>
    <row r="85" spans="1:10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4"/>
        <v/>
      </c>
    </row>
    <row r="86" spans="1:10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4"/>
        <v/>
      </c>
    </row>
    <row r="87" spans="1:10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4"/>
        <v/>
      </c>
    </row>
    <row r="88" spans="1:10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4"/>
        <v/>
      </c>
    </row>
    <row r="89" spans="1:10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4"/>
        <v/>
      </c>
    </row>
    <row r="90" spans="1:10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4"/>
        <v/>
      </c>
    </row>
    <row r="91" spans="1:10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4"/>
        <v/>
      </c>
    </row>
    <row r="92" spans="1:10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4"/>
        <v/>
      </c>
    </row>
    <row r="93" spans="1:10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4"/>
        <v/>
      </c>
    </row>
    <row r="94" spans="1:10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4"/>
        <v/>
      </c>
    </row>
    <row r="95" spans="1:10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4"/>
        <v/>
      </c>
    </row>
    <row r="96" spans="1:10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4"/>
        <v/>
      </c>
    </row>
    <row r="97" spans="1:10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4"/>
        <v/>
      </c>
    </row>
    <row r="98" spans="1:10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4"/>
        <v/>
      </c>
    </row>
    <row r="99" spans="1:10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4"/>
        <v/>
      </c>
    </row>
    <row r="100" spans="1:10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4"/>
        <v/>
      </c>
    </row>
    <row r="101" spans="1:10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4"/>
        <v/>
      </c>
    </row>
    <row r="102" spans="1:10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4"/>
        <v/>
      </c>
    </row>
    <row r="103" spans="1:10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4"/>
        <v/>
      </c>
    </row>
    <row r="104" spans="1:10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4"/>
        <v/>
      </c>
    </row>
    <row r="105" spans="1:10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si="4"/>
        <v/>
      </c>
    </row>
    <row r="106" spans="1:10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4"/>
        <v/>
      </c>
    </row>
    <row r="107" spans="1:10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4"/>
        <v/>
      </c>
    </row>
    <row r="108" spans="1:10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4"/>
        <v/>
      </c>
    </row>
    <row r="109" spans="1:10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4"/>
        <v/>
      </c>
    </row>
    <row r="110" spans="1:10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4"/>
        <v/>
      </c>
    </row>
    <row r="111" spans="1:10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4"/>
        <v/>
      </c>
    </row>
    <row r="112" spans="1:10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4"/>
        <v/>
      </c>
    </row>
    <row r="113" spans="1:10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4"/>
        <v/>
      </c>
    </row>
    <row r="114" spans="1:10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4"/>
        <v/>
      </c>
    </row>
    <row r="115" spans="1:10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4"/>
        <v/>
      </c>
    </row>
    <row r="116" spans="1:10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4"/>
        <v/>
      </c>
    </row>
    <row r="117" spans="1:10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4"/>
        <v/>
      </c>
    </row>
    <row r="118" spans="1:10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4"/>
        <v/>
      </c>
    </row>
    <row r="119" spans="1:10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4"/>
        <v/>
      </c>
    </row>
    <row r="120" spans="1:10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4"/>
        <v/>
      </c>
    </row>
    <row r="121" spans="1:10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4"/>
        <v/>
      </c>
    </row>
    <row r="122" spans="1:10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4"/>
        <v/>
      </c>
    </row>
    <row r="123" spans="1:10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4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4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4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4"/>
        <v/>
      </c>
    </row>
    <row r="127" spans="1:10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4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4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4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4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4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4"/>
        <v/>
      </c>
    </row>
    <row r="133" spans="1:10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19">
        <f>IF(G133="yes", IF(E133="", 0, VLOOKUP(E133,Definitions!$H$7:$I$25,2)), E133)</f>
        <v>0</v>
      </c>
      <c r="J133" s="21" t="str">
        <f t="shared" si="4"/>
        <v/>
      </c>
    </row>
    <row r="134" spans="1:10">
      <c r="B134" s="8"/>
    </row>
    <row r="135" spans="1:10">
      <c r="C135" s="9"/>
    </row>
    <row r="144" spans="1:10">
      <c r="D144" s="11"/>
      <c r="E144" s="11"/>
    </row>
    <row r="146" spans="4:14">
      <c r="D146" s="11"/>
    </row>
    <row r="147" spans="4:14">
      <c r="D147" s="11"/>
    </row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80" spans="8:11">
      <c r="H180" s="15"/>
      <c r="I180" s="14"/>
      <c r="J180" s="10"/>
      <c r="K180" s="10"/>
    </row>
    <row r="199" spans="6:7">
      <c r="F199" s="11"/>
      <c r="G199" s="11"/>
    </row>
  </sheetData>
  <sheetProtection algorithmName="SHA-512" hashValue="yTsx5gSE+CwzjLhX3F50pIgg/ofcDpP0FOuUjtBTt8ZpDwRtYyEOIm8Il5Zi3z5VfSwi9YdDLfXebowT4iEIzQ==" saltValue="bGmTeQiLl2TANfrCbVxOeQ==" spinCount="100000" sheet="1" objects="1" scenarios="1" formatCells="0" insertRows="0" selectLockedCells="1"/>
  <mergeCells count="3">
    <mergeCell ref="N8:P8"/>
    <mergeCell ref="Q8:S8"/>
    <mergeCell ref="T8:V8"/>
  </mergeCells>
  <hyperlinks>
    <hyperlink ref="F6" r:id="rId1" tooltip="Click this cell to be directed to the PTCAS website" xr:uid="{CC25C1BB-1A31-E848-83CC-BE24C271DA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D75622-0C48-1041-87D7-C6074DDED603}">
          <x14:formula1>
            <xm:f>Definitions!$C$7:$C$8</xm:f>
          </x14:formula1>
          <xm:sqref>F7:G133</xm:sqref>
        </x14:dataValidation>
        <x14:dataValidation type="list" allowBlank="1" showInputMessage="1" showErrorMessage="1" xr:uid="{635B9CCE-C8DF-6E41-A5AB-257E9220E460}">
          <x14:formula1>
            <xm:f>Definitions!$A$7:$A$12</xm:f>
          </x14:formula1>
          <xm:sqref>C7:C133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B548-4435-A04A-BAED-9FC08A887A2B}">
  <sheetPr>
    <tabColor rgb="FF92D050"/>
  </sheetPr>
  <dimension ref="A1:J10"/>
  <sheetViews>
    <sheetView topLeftCell="A7" workbookViewId="0">
      <selection activeCell="D21" sqref="D21"/>
    </sheetView>
  </sheetViews>
  <sheetFormatPr baseColWidth="10" defaultColWidth="11.1640625" defaultRowHeight="16"/>
  <cols>
    <col min="1" max="10" width="14.5" style="13" customWidth="1"/>
    <col min="11" max="16384" width="11.1640625" style="13"/>
  </cols>
  <sheetData>
    <row r="1" spans="1:10" ht="17" thickBot="1"/>
    <row r="2" spans="1:10">
      <c r="A2" s="29"/>
      <c r="B2" s="107" t="s">
        <v>41</v>
      </c>
      <c r="C2" s="108"/>
      <c r="D2" s="109"/>
      <c r="E2" s="110" t="s">
        <v>36</v>
      </c>
      <c r="F2" s="111"/>
      <c r="G2" s="112"/>
      <c r="H2" s="113" t="s">
        <v>34</v>
      </c>
      <c r="I2" s="113"/>
      <c r="J2" s="114"/>
    </row>
    <row r="3" spans="1:10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4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'PTCAS Calculator'!N10</f>
        <v>0</v>
      </c>
      <c r="C4" s="40">
        <f>'PTCAS Calculator'!O10</f>
        <v>0</v>
      </c>
      <c r="D4" s="41">
        <f>'PTCAS Calculator'!P10</f>
        <v>0</v>
      </c>
      <c r="E4" s="42">
        <f>'PTCAS Calculator'!Q10</f>
        <v>0</v>
      </c>
      <c r="F4" s="43">
        <f>'PTCAS Calculator'!R10</f>
        <v>0</v>
      </c>
      <c r="G4" s="44">
        <f>'PTCAS Calculator'!S10</f>
        <v>0</v>
      </c>
      <c r="H4" s="45">
        <f>'PTCAS Calculator'!T10</f>
        <v>0</v>
      </c>
      <c r="I4" s="45">
        <f>'PTCAS Calculator'!U10</f>
        <v>0</v>
      </c>
      <c r="J4" s="46">
        <f>'PTCAS Calculator'!V10</f>
        <v>0</v>
      </c>
    </row>
    <row r="5" spans="1:10">
      <c r="A5" s="47" t="s">
        <v>8</v>
      </c>
      <c r="B5" s="48">
        <f>'PTCAS Calculator'!N11</f>
        <v>0</v>
      </c>
      <c r="C5" s="49">
        <f>'PTCAS Calculator'!O11</f>
        <v>0</v>
      </c>
      <c r="D5" s="50">
        <f>'PTCAS Calculator'!P11</f>
        <v>0</v>
      </c>
      <c r="E5" s="51">
        <f>'PTCAS Calculator'!Q11</f>
        <v>0</v>
      </c>
      <c r="F5" s="52">
        <f>'PTCAS Calculator'!R11</f>
        <v>0</v>
      </c>
      <c r="G5" s="53">
        <f>'PTCAS Calculator'!S11</f>
        <v>0</v>
      </c>
      <c r="H5" s="54">
        <f>'PTCAS Calculator'!T11</f>
        <v>0</v>
      </c>
      <c r="I5" s="54">
        <f>'PTCAS Calculator'!U11</f>
        <v>0</v>
      </c>
      <c r="J5" s="55">
        <f>'PTCAS Calculator'!V11</f>
        <v>0</v>
      </c>
    </row>
    <row r="6" spans="1:10">
      <c r="A6" s="47" t="s">
        <v>9</v>
      </c>
      <c r="B6" s="48">
        <f>'PTCAS Calculator'!N12</f>
        <v>0</v>
      </c>
      <c r="C6" s="49">
        <f>'PTCAS Calculator'!O12</f>
        <v>0</v>
      </c>
      <c r="D6" s="50">
        <f>'PTCAS Calculator'!P12</f>
        <v>0</v>
      </c>
      <c r="E6" s="51">
        <f>'PTCAS Calculator'!Q12</f>
        <v>0</v>
      </c>
      <c r="F6" s="52">
        <f>'PTCAS Calculator'!R12</f>
        <v>0</v>
      </c>
      <c r="G6" s="53">
        <f>'PTCAS Calculator'!S12</f>
        <v>0</v>
      </c>
      <c r="H6" s="54">
        <f>'PTCAS Calculator'!T12</f>
        <v>0</v>
      </c>
      <c r="I6" s="54">
        <f>'PTCAS Calculator'!U12</f>
        <v>0</v>
      </c>
      <c r="J6" s="55">
        <f>'PTCAS Calculator'!V12</f>
        <v>0</v>
      </c>
    </row>
    <row r="7" spans="1:10">
      <c r="A7" s="47" t="s">
        <v>10</v>
      </c>
      <c r="B7" s="48">
        <f>'PTCAS Calculator'!N13</f>
        <v>0</v>
      </c>
      <c r="C7" s="49">
        <f>'PTCAS Calculator'!O13</f>
        <v>0</v>
      </c>
      <c r="D7" s="50">
        <f>'PTCAS Calculator'!P13</f>
        <v>0</v>
      </c>
      <c r="E7" s="51">
        <f>'PTCAS Calculator'!Q13</f>
        <v>0</v>
      </c>
      <c r="F7" s="52">
        <f>'PTCAS Calculator'!R13</f>
        <v>0</v>
      </c>
      <c r="G7" s="53">
        <f>'PTCAS Calculator'!S13</f>
        <v>0</v>
      </c>
      <c r="H7" s="54">
        <f>'PTCAS Calculator'!T13</f>
        <v>0</v>
      </c>
      <c r="I7" s="54">
        <f>'PTCAS Calculator'!U13</f>
        <v>0</v>
      </c>
      <c r="J7" s="55">
        <f>'PTCAS Calculator'!V13</f>
        <v>0</v>
      </c>
    </row>
    <row r="8" spans="1:10">
      <c r="A8" s="47" t="s">
        <v>11</v>
      </c>
      <c r="B8" s="48">
        <f>'PTCAS Calculator'!N14</f>
        <v>0</v>
      </c>
      <c r="C8" s="49">
        <f>'PTCAS Calculator'!O14</f>
        <v>0</v>
      </c>
      <c r="D8" s="50">
        <f>'PTCAS Calculator'!P14</f>
        <v>0</v>
      </c>
      <c r="E8" s="51">
        <f>'PTCAS Calculator'!Q14</f>
        <v>0</v>
      </c>
      <c r="F8" s="52">
        <f>'PTCAS Calculator'!R14</f>
        <v>0</v>
      </c>
      <c r="G8" s="53">
        <f>'PTCAS Calculator'!S14</f>
        <v>0</v>
      </c>
      <c r="H8" s="54">
        <f>'PTCAS Calculator'!T14</f>
        <v>0</v>
      </c>
      <c r="I8" s="54">
        <f>'PTCAS Calculator'!U14</f>
        <v>0</v>
      </c>
      <c r="J8" s="55">
        <f>'PTCAS Calculator'!V14</f>
        <v>0</v>
      </c>
    </row>
    <row r="9" spans="1:10">
      <c r="A9" s="47" t="s">
        <v>12</v>
      </c>
      <c r="B9" s="24">
        <f>'PTCAS Calculator'!N15</f>
        <v>0</v>
      </c>
      <c r="C9" s="23">
        <f>'PTCAS Calculator'!O15</f>
        <v>0</v>
      </c>
      <c r="D9" s="71">
        <f>'PTCAS Calculator'!P15</f>
        <v>0</v>
      </c>
      <c r="E9" s="51">
        <f>'PTCAS Calculator'!Q15</f>
        <v>0</v>
      </c>
      <c r="F9" s="52">
        <f>'PTCAS Calculator'!R15</f>
        <v>0</v>
      </c>
      <c r="G9" s="53">
        <f>'PTCAS Calculator'!S15</f>
        <v>0</v>
      </c>
      <c r="H9" s="23">
        <f>'PTCAS Calculator'!T15</f>
        <v>0</v>
      </c>
      <c r="I9" s="23">
        <f>'PTCAS Calculator'!U15</f>
        <v>0</v>
      </c>
      <c r="J9" s="55">
        <f>'PTCAS Calculator'!V15</f>
        <v>0</v>
      </c>
    </row>
    <row r="10" spans="1:10" ht="17" thickBot="1">
      <c r="A10" s="62" t="s">
        <v>13</v>
      </c>
      <c r="B10" s="63">
        <f>'PTCAS Calculator'!N16</f>
        <v>0</v>
      </c>
      <c r="C10" s="64">
        <f>'PTCAS Calculator'!O16</f>
        <v>0</v>
      </c>
      <c r="D10" s="65">
        <f>'PTCAS Calculator'!P16</f>
        <v>0</v>
      </c>
      <c r="E10" s="66">
        <f>'PTCAS Calculator'!Q16</f>
        <v>0</v>
      </c>
      <c r="F10" s="67">
        <f>'PTCAS Calculator'!R16</f>
        <v>0</v>
      </c>
      <c r="G10" s="68">
        <f>'PTCAS Calculator'!S16</f>
        <v>0</v>
      </c>
      <c r="H10" s="69">
        <f>'PTCAS Calculator'!T16</f>
        <v>0</v>
      </c>
      <c r="I10" s="69">
        <f>'PTCAS Calculator'!U16</f>
        <v>0</v>
      </c>
      <c r="J10" s="70">
        <f>'PTCAS Calculator'!V16</f>
        <v>0</v>
      </c>
    </row>
  </sheetData>
  <sheetProtection algorithmName="SHA-512" hashValue="efHge92HWlGEeMJNf8249UwCYKHYaY8QPpXAYu7czESEG7nMF/M/2tVZr6i9HZaWvn/HHdzm8aPRkWmDCpNjug==" saltValue="aEW/ojdI49q9779yRxX7sQ==" spinCount="100000" sheet="1" scenarios="1" selectLockedCells="1" selectUnlockedCells="1"/>
  <mergeCells count="3">
    <mergeCell ref="B2:D2"/>
    <mergeCell ref="E2:G2"/>
    <mergeCell ref="H2:J2"/>
  </mergeCells>
  <pageMargins left="0.7" right="0.7" top="0.75" bottom="0.75" header="0.3" footer="0.3"/>
  <pageSetup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7370-1B01-4A4A-84CC-E068350A7C6C}">
  <sheetPr>
    <tabColor rgb="FF7030A0"/>
  </sheetPr>
  <dimension ref="A1:V199"/>
  <sheetViews>
    <sheetView tabSelected="1" workbookViewId="0">
      <selection activeCell="F1" sqref="F1"/>
    </sheetView>
  </sheetViews>
  <sheetFormatPr baseColWidth="10" defaultColWidth="8.6640625" defaultRowHeight="16"/>
  <cols>
    <col min="1" max="1" width="20.1640625" style="13" customWidth="1"/>
    <col min="2" max="2" width="30" style="13" customWidth="1"/>
    <col min="3" max="3" width="14" style="13" customWidth="1"/>
    <col min="4" max="4" width="21" style="13" customWidth="1"/>
    <col min="5" max="5" width="25" style="13" customWidth="1"/>
    <col min="6" max="6" width="25.1640625" style="13" customWidth="1"/>
    <col min="7" max="7" width="30.6640625" style="13" customWidth="1"/>
    <col min="8" max="8" width="30.5" style="13" customWidth="1"/>
    <col min="9" max="9" width="25" style="13" bestFit="1" customWidth="1"/>
    <col min="10" max="10" width="23.6640625" style="13" customWidth="1"/>
    <col min="11" max="12" width="8.6640625" style="13"/>
    <col min="13" max="22" width="14.5" style="13" customWidth="1"/>
    <col min="23" max="16384" width="8.6640625" style="13"/>
  </cols>
  <sheetData>
    <row r="1" spans="1:22" ht="45">
      <c r="A1" s="25" t="s">
        <v>75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0</v>
      </c>
      <c r="F6" s="97" t="s">
        <v>79</v>
      </c>
      <c r="G6" s="98" t="s">
        <v>44</v>
      </c>
      <c r="H6" s="99" t="s">
        <v>76</v>
      </c>
      <c r="I6" s="100" t="s">
        <v>77</v>
      </c>
      <c r="J6" s="101" t="s">
        <v>78</v>
      </c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ref="J8:J71" si="0">IFERROR( I8*H8,"")</f>
        <v/>
      </c>
      <c r="M8" s="29"/>
      <c r="N8" s="107" t="s">
        <v>41</v>
      </c>
      <c r="O8" s="108"/>
      <c r="P8" s="109"/>
      <c r="Q8" s="110" t="s">
        <v>42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0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0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1" xml:space="preserve"> T10-N10</f>
        <v>0</v>
      </c>
      <c r="R10" s="43">
        <f t="shared" ref="R10:R16" si="2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0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1"/>
        <v>0</v>
      </c>
      <c r="R11" s="52">
        <f t="shared" si="2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0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1"/>
        <v>0</v>
      </c>
      <c r="R12" s="52">
        <f t="shared" si="2"/>
        <v>0</v>
      </c>
      <c r="S12" s="53">
        <f t="shared" ref="S12:S15" si="3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0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1"/>
        <v>0</v>
      </c>
      <c r="R13" s="52">
        <f t="shared" si="2"/>
        <v>0</v>
      </c>
      <c r="S13" s="53">
        <f t="shared" si="3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0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1"/>
        <v>0</v>
      </c>
      <c r="R14" s="52">
        <f t="shared" si="2"/>
        <v>0</v>
      </c>
      <c r="S14" s="53">
        <f t="shared" si="3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0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1"/>
        <v>0</v>
      </c>
      <c r="R15" s="59">
        <f t="shared" si="2"/>
        <v>0</v>
      </c>
      <c r="S15" s="60">
        <f t="shared" si="3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0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1"/>
        <v>0</v>
      </c>
      <c r="R16" s="67">
        <f t="shared" si="2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0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0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0"/>
        <v/>
      </c>
    </row>
    <row r="20" spans="1:10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0"/>
        <v/>
      </c>
    </row>
    <row r="21" spans="1:10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0"/>
        <v/>
      </c>
    </row>
    <row r="22" spans="1:10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0"/>
        <v/>
      </c>
    </row>
    <row r="23" spans="1:10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0"/>
        <v/>
      </c>
    </row>
    <row r="24" spans="1:10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0"/>
        <v/>
      </c>
    </row>
    <row r="25" spans="1:10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0"/>
        <v/>
      </c>
    </row>
    <row r="26" spans="1:10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0"/>
        <v/>
      </c>
    </row>
    <row r="27" spans="1:10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0"/>
        <v/>
      </c>
    </row>
    <row r="28" spans="1:10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0"/>
        <v/>
      </c>
    </row>
    <row r="29" spans="1:10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0"/>
        <v/>
      </c>
    </row>
    <row r="30" spans="1:10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0"/>
        <v/>
      </c>
    </row>
    <row r="31" spans="1:10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0"/>
        <v/>
      </c>
    </row>
    <row r="32" spans="1:10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0"/>
        <v/>
      </c>
    </row>
    <row r="33" spans="1:10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0"/>
        <v/>
      </c>
    </row>
    <row r="34" spans="1:10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0"/>
        <v/>
      </c>
    </row>
    <row r="35" spans="1:10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0"/>
        <v/>
      </c>
    </row>
    <row r="36" spans="1:10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0"/>
        <v/>
      </c>
    </row>
    <row r="37" spans="1:10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0"/>
        <v/>
      </c>
    </row>
    <row r="38" spans="1:10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0"/>
        <v/>
      </c>
    </row>
    <row r="39" spans="1:10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0"/>
        <v/>
      </c>
    </row>
    <row r="40" spans="1:10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 t="shared" si="0"/>
        <v/>
      </c>
    </row>
    <row r="41" spans="1:10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si="0"/>
        <v/>
      </c>
    </row>
    <row r="42" spans="1:10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0"/>
        <v/>
      </c>
    </row>
    <row r="43" spans="1:10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0"/>
        <v/>
      </c>
    </row>
    <row r="44" spans="1:10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0"/>
        <v/>
      </c>
    </row>
    <row r="45" spans="1:10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0"/>
        <v/>
      </c>
    </row>
    <row r="46" spans="1:10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0"/>
        <v/>
      </c>
    </row>
    <row r="47" spans="1:10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0"/>
        <v/>
      </c>
    </row>
    <row r="48" spans="1:10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0"/>
        <v/>
      </c>
    </row>
    <row r="49" spans="1:10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0"/>
        <v/>
      </c>
    </row>
    <row r="50" spans="1:10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0"/>
        <v/>
      </c>
    </row>
    <row r="51" spans="1:10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0"/>
        <v/>
      </c>
    </row>
    <row r="52" spans="1:10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0"/>
        <v/>
      </c>
    </row>
    <row r="53" spans="1:10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0"/>
        <v/>
      </c>
    </row>
    <row r="54" spans="1:10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0"/>
        <v/>
      </c>
    </row>
    <row r="55" spans="1:10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0"/>
        <v/>
      </c>
    </row>
    <row r="56" spans="1:10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0"/>
        <v/>
      </c>
    </row>
    <row r="57" spans="1:10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0"/>
        <v/>
      </c>
    </row>
    <row r="58" spans="1:10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0"/>
        <v/>
      </c>
    </row>
    <row r="59" spans="1:10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0"/>
        <v/>
      </c>
    </row>
    <row r="60" spans="1:10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0"/>
        <v/>
      </c>
    </row>
    <row r="61" spans="1:10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0"/>
        <v/>
      </c>
    </row>
    <row r="62" spans="1:10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0"/>
        <v/>
      </c>
    </row>
    <row r="63" spans="1:10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0"/>
        <v/>
      </c>
    </row>
    <row r="64" spans="1:10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0"/>
        <v/>
      </c>
    </row>
    <row r="65" spans="1:10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0"/>
        <v/>
      </c>
    </row>
    <row r="66" spans="1:10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0"/>
        <v/>
      </c>
    </row>
    <row r="67" spans="1:10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0"/>
        <v/>
      </c>
    </row>
    <row r="68" spans="1:10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0"/>
        <v/>
      </c>
    </row>
    <row r="69" spans="1:10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0"/>
        <v/>
      </c>
    </row>
    <row r="70" spans="1:10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0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si="0"/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ref="J72:J133" si="4">IFERROR( I72*H72,"")</f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4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4"/>
        <v/>
      </c>
    </row>
    <row r="75" spans="1:10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4"/>
        <v/>
      </c>
    </row>
    <row r="76" spans="1:10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4"/>
        <v/>
      </c>
    </row>
    <row r="77" spans="1:10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4"/>
        <v/>
      </c>
    </row>
    <row r="78" spans="1:10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4"/>
        <v/>
      </c>
    </row>
    <row r="79" spans="1:10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4"/>
        <v/>
      </c>
    </row>
    <row r="80" spans="1:10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4"/>
        <v/>
      </c>
    </row>
    <row r="81" spans="1:10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4"/>
        <v/>
      </c>
    </row>
    <row r="82" spans="1:10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4"/>
        <v/>
      </c>
    </row>
    <row r="83" spans="1:10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4"/>
        <v/>
      </c>
    </row>
    <row r="84" spans="1:10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4"/>
        <v/>
      </c>
    </row>
    <row r="85" spans="1:10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4"/>
        <v/>
      </c>
    </row>
    <row r="86" spans="1:10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4"/>
        <v/>
      </c>
    </row>
    <row r="87" spans="1:10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4"/>
        <v/>
      </c>
    </row>
    <row r="88" spans="1:10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4"/>
        <v/>
      </c>
    </row>
    <row r="89" spans="1:10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4"/>
        <v/>
      </c>
    </row>
    <row r="90" spans="1:10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4"/>
        <v/>
      </c>
    </row>
    <row r="91" spans="1:10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4"/>
        <v/>
      </c>
    </row>
    <row r="92" spans="1:10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4"/>
        <v/>
      </c>
    </row>
    <row r="93" spans="1:10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4"/>
        <v/>
      </c>
    </row>
    <row r="94" spans="1:10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4"/>
        <v/>
      </c>
    </row>
    <row r="95" spans="1:10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4"/>
        <v/>
      </c>
    </row>
    <row r="96" spans="1:10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4"/>
        <v/>
      </c>
    </row>
    <row r="97" spans="1:10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4"/>
        <v/>
      </c>
    </row>
    <row r="98" spans="1:10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4"/>
        <v/>
      </c>
    </row>
    <row r="99" spans="1:10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4"/>
        <v/>
      </c>
    </row>
    <row r="100" spans="1:10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4"/>
        <v/>
      </c>
    </row>
    <row r="101" spans="1:10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4"/>
        <v/>
      </c>
    </row>
    <row r="102" spans="1:10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4"/>
        <v/>
      </c>
    </row>
    <row r="103" spans="1:10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4"/>
        <v/>
      </c>
    </row>
    <row r="104" spans="1:10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4"/>
        <v/>
      </c>
    </row>
    <row r="105" spans="1:10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si="4"/>
        <v/>
      </c>
    </row>
    <row r="106" spans="1:10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4"/>
        <v/>
      </c>
    </row>
    <row r="107" spans="1:10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4"/>
        <v/>
      </c>
    </row>
    <row r="108" spans="1:10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4"/>
        <v/>
      </c>
    </row>
    <row r="109" spans="1:10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4"/>
        <v/>
      </c>
    </row>
    <row r="110" spans="1:10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4"/>
        <v/>
      </c>
    </row>
    <row r="111" spans="1:10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4"/>
        <v/>
      </c>
    </row>
    <row r="112" spans="1:10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4"/>
        <v/>
      </c>
    </row>
    <row r="113" spans="1:10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4"/>
        <v/>
      </c>
    </row>
    <row r="114" spans="1:10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4"/>
        <v/>
      </c>
    </row>
    <row r="115" spans="1:10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4"/>
        <v/>
      </c>
    </row>
    <row r="116" spans="1:10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4"/>
        <v/>
      </c>
    </row>
    <row r="117" spans="1:10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4"/>
        <v/>
      </c>
    </row>
    <row r="118" spans="1:10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4"/>
        <v/>
      </c>
    </row>
    <row r="119" spans="1:10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4"/>
        <v/>
      </c>
    </row>
    <row r="120" spans="1:10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4"/>
        <v/>
      </c>
    </row>
    <row r="121" spans="1:10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4"/>
        <v/>
      </c>
    </row>
    <row r="122" spans="1:10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4"/>
        <v/>
      </c>
    </row>
    <row r="123" spans="1:10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4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4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4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4"/>
        <v/>
      </c>
    </row>
    <row r="127" spans="1:10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4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4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4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4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4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4"/>
        <v/>
      </c>
    </row>
    <row r="133" spans="1:10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19">
        <f>IF(G133="yes", IF(E133="", 0, VLOOKUP(E133,Definitions!$H$7:$I$25,2)), E133)</f>
        <v>0</v>
      </c>
      <c r="J133" s="21" t="str">
        <f t="shared" si="4"/>
        <v/>
      </c>
    </row>
    <row r="134" spans="1:10">
      <c r="B134" s="8"/>
    </row>
    <row r="135" spans="1:10">
      <c r="C135" s="9"/>
    </row>
    <row r="144" spans="1:10">
      <c r="D144" s="11"/>
      <c r="E144" s="11"/>
    </row>
    <row r="146" spans="4:14">
      <c r="D146" s="11"/>
    </row>
    <row r="147" spans="4:14">
      <c r="D147" s="11"/>
    </row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80" spans="8:11">
      <c r="H180" s="15"/>
      <c r="I180" s="14"/>
      <c r="J180" s="10"/>
      <c r="K180" s="10"/>
    </row>
    <row r="199" spans="6:7">
      <c r="F199" s="11"/>
      <c r="G199" s="11"/>
    </row>
  </sheetData>
  <sheetProtection algorithmName="SHA-512" hashValue="Tv0FwJpsHOgXahoC/gkzdBG32fFk2C/j6DW1v6Guq+W7YHJgo0J8+SBUvkQry8kFSyVWdEEfUAl2LRUO6KVU0g==" saltValue="DIrEdrBGei/Mol3yijBPog==" spinCount="100000" sheet="1" objects="1" scenarios="1" formatCells="0" insertRows="0"/>
  <mergeCells count="3">
    <mergeCell ref="N8:P8"/>
    <mergeCell ref="Q8:S8"/>
    <mergeCell ref="T8:V8"/>
  </mergeCells>
  <hyperlinks>
    <hyperlink ref="F6" r:id="rId1" tooltip="Click this cell to be directed to the VMCAS website" xr:uid="{83725E4B-DF3F-464C-A898-2F1015241A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F89936-A9B3-4F40-9DD4-2D4217DB8462}">
          <x14:formula1>
            <xm:f>Definitions!$A$7:$A$12</xm:f>
          </x14:formula1>
          <xm:sqref>C7:C133</xm:sqref>
        </x14:dataValidation>
        <x14:dataValidation type="list" allowBlank="1" showInputMessage="1" showErrorMessage="1" xr:uid="{1FB246D8-C2E2-5746-B71E-83FDBB134A69}">
          <x14:formula1>
            <xm:f>Definitions!$C$7:$C$8</xm:f>
          </x14:formula1>
          <xm:sqref>F7:G133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37D21-ECBA-944B-AAE3-651286A1A50F}">
  <sheetPr>
    <tabColor rgb="FF7030A0"/>
  </sheetPr>
  <dimension ref="A1:J10"/>
  <sheetViews>
    <sheetView topLeftCell="A14" workbookViewId="0">
      <selection activeCell="Q37" sqref="Q37"/>
    </sheetView>
  </sheetViews>
  <sheetFormatPr baseColWidth="10" defaultColWidth="11.1640625" defaultRowHeight="16"/>
  <cols>
    <col min="1" max="10" width="14.5" style="13" customWidth="1"/>
    <col min="11" max="16384" width="11.1640625" style="13"/>
  </cols>
  <sheetData>
    <row r="1" spans="1:10" ht="17" thickBot="1"/>
    <row r="2" spans="1:10">
      <c r="A2" s="29"/>
      <c r="B2" s="107" t="s">
        <v>41</v>
      </c>
      <c r="C2" s="108"/>
      <c r="D2" s="109"/>
      <c r="E2" s="110" t="s">
        <v>36</v>
      </c>
      <c r="F2" s="111"/>
      <c r="G2" s="112"/>
      <c r="H2" s="113" t="s">
        <v>34</v>
      </c>
      <c r="I2" s="113"/>
      <c r="J2" s="114"/>
    </row>
    <row r="3" spans="1:10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4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'VMCAS Calculator'!N10</f>
        <v>0</v>
      </c>
      <c r="C4" s="40">
        <f>'VMCAS Calculator'!O10</f>
        <v>0</v>
      </c>
      <c r="D4" s="41">
        <f>'VMCAS Calculator'!P10</f>
        <v>0</v>
      </c>
      <c r="E4" s="42">
        <f>'VMCAS Calculator'!Q10</f>
        <v>0</v>
      </c>
      <c r="F4" s="43">
        <f>'VMCAS Calculator'!R10</f>
        <v>0</v>
      </c>
      <c r="G4" s="44">
        <f>'VMCAS Calculator'!S10</f>
        <v>0</v>
      </c>
      <c r="H4" s="45">
        <f>'VMCAS Calculator'!T10</f>
        <v>0</v>
      </c>
      <c r="I4" s="45">
        <f>'VMCAS Calculator'!U10</f>
        <v>0</v>
      </c>
      <c r="J4" s="46">
        <f>'VMCAS Calculator'!V10</f>
        <v>0</v>
      </c>
    </row>
    <row r="5" spans="1:10">
      <c r="A5" s="47" t="s">
        <v>8</v>
      </c>
      <c r="B5" s="48">
        <f>'VMCAS Calculator'!N11</f>
        <v>0</v>
      </c>
      <c r="C5" s="49">
        <f>'VMCAS Calculator'!O11</f>
        <v>0</v>
      </c>
      <c r="D5" s="50">
        <f>'VMCAS Calculator'!P11</f>
        <v>0</v>
      </c>
      <c r="E5" s="51">
        <f>'VMCAS Calculator'!Q11</f>
        <v>0</v>
      </c>
      <c r="F5" s="52">
        <f>'VMCAS Calculator'!R11</f>
        <v>0</v>
      </c>
      <c r="G5" s="53">
        <f>'VMCAS Calculator'!S11</f>
        <v>0</v>
      </c>
      <c r="H5" s="54">
        <f>'VMCAS Calculator'!T11</f>
        <v>0</v>
      </c>
      <c r="I5" s="54">
        <f>'VMCAS Calculator'!U11</f>
        <v>0</v>
      </c>
      <c r="J5" s="55">
        <f>'VMCAS Calculator'!V11</f>
        <v>0</v>
      </c>
    </row>
    <row r="6" spans="1:10">
      <c r="A6" s="47" t="s">
        <v>9</v>
      </c>
      <c r="B6" s="48">
        <f>'VMCAS Calculator'!N12</f>
        <v>0</v>
      </c>
      <c r="C6" s="49">
        <f>'VMCAS Calculator'!O12</f>
        <v>0</v>
      </c>
      <c r="D6" s="50">
        <f>'VMCAS Calculator'!P12</f>
        <v>0</v>
      </c>
      <c r="E6" s="51">
        <f>'VMCAS Calculator'!Q12</f>
        <v>0</v>
      </c>
      <c r="F6" s="52">
        <f>'VMCAS Calculator'!R12</f>
        <v>0</v>
      </c>
      <c r="G6" s="53">
        <f>'VMCAS Calculator'!S12</f>
        <v>0</v>
      </c>
      <c r="H6" s="54">
        <f>'VMCAS Calculator'!T12</f>
        <v>0</v>
      </c>
      <c r="I6" s="54">
        <f>'VMCAS Calculator'!U12</f>
        <v>0</v>
      </c>
      <c r="J6" s="55">
        <f>'VMCAS Calculator'!V12</f>
        <v>0</v>
      </c>
    </row>
    <row r="7" spans="1:10">
      <c r="A7" s="47" t="s">
        <v>10</v>
      </c>
      <c r="B7" s="48">
        <f>'VMCAS Calculator'!N13</f>
        <v>0</v>
      </c>
      <c r="C7" s="49">
        <f>'VMCAS Calculator'!O13</f>
        <v>0</v>
      </c>
      <c r="D7" s="50">
        <f>'VMCAS Calculator'!P13</f>
        <v>0</v>
      </c>
      <c r="E7" s="51">
        <f>'VMCAS Calculator'!Q13</f>
        <v>0</v>
      </c>
      <c r="F7" s="52">
        <f>'VMCAS Calculator'!R13</f>
        <v>0</v>
      </c>
      <c r="G7" s="53">
        <f>'VMCAS Calculator'!S13</f>
        <v>0</v>
      </c>
      <c r="H7" s="54">
        <f>'VMCAS Calculator'!T13</f>
        <v>0</v>
      </c>
      <c r="I7" s="54">
        <f>'VMCAS Calculator'!U13</f>
        <v>0</v>
      </c>
      <c r="J7" s="55">
        <f>'VMCAS Calculator'!V13</f>
        <v>0</v>
      </c>
    </row>
    <row r="8" spans="1:10">
      <c r="A8" s="47" t="s">
        <v>11</v>
      </c>
      <c r="B8" s="48">
        <f>'VMCAS Calculator'!N14</f>
        <v>0</v>
      </c>
      <c r="C8" s="49">
        <f>'VMCAS Calculator'!O14</f>
        <v>0</v>
      </c>
      <c r="D8" s="50">
        <f>'VMCAS Calculator'!P14</f>
        <v>0</v>
      </c>
      <c r="E8" s="51">
        <f>'VMCAS Calculator'!Q14</f>
        <v>0</v>
      </c>
      <c r="F8" s="52">
        <f>'VMCAS Calculator'!R14</f>
        <v>0</v>
      </c>
      <c r="G8" s="53">
        <f>'VMCAS Calculator'!S14</f>
        <v>0</v>
      </c>
      <c r="H8" s="54">
        <f>'VMCAS Calculator'!T14</f>
        <v>0</v>
      </c>
      <c r="I8" s="54">
        <f>'VMCAS Calculator'!U14</f>
        <v>0</v>
      </c>
      <c r="J8" s="55">
        <f>'VMCAS Calculator'!V14</f>
        <v>0</v>
      </c>
    </row>
    <row r="9" spans="1:10">
      <c r="A9" s="47" t="s">
        <v>12</v>
      </c>
      <c r="B9" s="24">
        <f>'VMCAS Calculator'!N15</f>
        <v>0</v>
      </c>
      <c r="C9" s="23">
        <f>'VMCAS Calculator'!O15</f>
        <v>0</v>
      </c>
      <c r="D9" s="71">
        <f>'VMCAS Calculator'!P15</f>
        <v>0</v>
      </c>
      <c r="E9" s="51">
        <f>'VMCAS Calculator'!Q15</f>
        <v>0</v>
      </c>
      <c r="F9" s="52">
        <f>'VMCAS Calculator'!R15</f>
        <v>0</v>
      </c>
      <c r="G9" s="53">
        <f>'VMCAS Calculator'!S15</f>
        <v>0</v>
      </c>
      <c r="H9" s="23">
        <f>'VMCAS Calculator'!T15</f>
        <v>0</v>
      </c>
      <c r="I9" s="23">
        <f>'VMCAS Calculator'!U15</f>
        <v>0</v>
      </c>
      <c r="J9" s="55">
        <f>'VMCAS Calculator'!V15</f>
        <v>0</v>
      </c>
    </row>
    <row r="10" spans="1:10" ht="17" thickBot="1">
      <c r="A10" s="62" t="s">
        <v>13</v>
      </c>
      <c r="B10" s="63">
        <f>'VMCAS Calculator'!N16</f>
        <v>0</v>
      </c>
      <c r="C10" s="64">
        <f>'VMCAS Calculator'!O16</f>
        <v>0</v>
      </c>
      <c r="D10" s="65">
        <f>'VMCAS Calculator'!P16</f>
        <v>0</v>
      </c>
      <c r="E10" s="66">
        <f>'VMCAS Calculator'!Q16</f>
        <v>0</v>
      </c>
      <c r="F10" s="67">
        <f>'VMCAS Calculator'!R16</f>
        <v>0</v>
      </c>
      <c r="G10" s="68">
        <f>'VMCAS Calculator'!S16</f>
        <v>0</v>
      </c>
      <c r="H10" s="69">
        <f>'VMCAS Calculator'!T16</f>
        <v>0</v>
      </c>
      <c r="I10" s="69">
        <f>'VMCAS Calculator'!U16</f>
        <v>0</v>
      </c>
      <c r="J10" s="70">
        <f>'VMCAS Calculator'!V16</f>
        <v>0</v>
      </c>
    </row>
  </sheetData>
  <sheetProtection algorithmName="SHA-512" hashValue="sFvrEnxAmDTc6tnVpE9o0wb4vontaOsSTQERpQGLo5Ev83dKP4XwB1nHTRA5hF8Ot47JWlOjTk3o/6mSgD1GzQ==" saltValue="oPCSrJAw2TlmKLd4N1hN2Q==" spinCount="100000" sheet="1" scenarios="1" selectLockedCells="1" selectUnlockedCells="1"/>
  <mergeCells count="3">
    <mergeCell ref="B2:D2"/>
    <mergeCell ref="E2:G2"/>
    <mergeCell ref="H2:J2"/>
  </mergeCells>
  <pageMargins left="0.7" right="0.7" top="0.75" bottom="0.75" header="0.3" footer="0.3"/>
  <pageSetup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</sheetPr>
  <dimension ref="A1:I25"/>
  <sheetViews>
    <sheetView topLeftCell="A2" workbookViewId="0">
      <selection activeCell="C13" sqref="C13"/>
    </sheetView>
  </sheetViews>
  <sheetFormatPr baseColWidth="10" defaultColWidth="10.6640625" defaultRowHeight="16"/>
  <cols>
    <col min="1" max="1" width="19.6640625" style="73" customWidth="1"/>
    <col min="2" max="2" width="10.6640625" style="73"/>
    <col min="3" max="3" width="15.5" style="73" customWidth="1"/>
    <col min="4" max="16384" width="10.6640625" style="73"/>
  </cols>
  <sheetData>
    <row r="1" spans="1:9" ht="47">
      <c r="A1" s="72" t="s">
        <v>31</v>
      </c>
      <c r="B1" s="72"/>
      <c r="C1" s="72"/>
      <c r="D1" s="72"/>
      <c r="E1" s="72"/>
    </row>
    <row r="4" spans="1:9">
      <c r="A4" s="74"/>
      <c r="B4" s="74"/>
    </row>
    <row r="5" spans="1:9" ht="17" thickBot="1"/>
    <row r="6" spans="1:9" ht="68">
      <c r="A6" s="75" t="s">
        <v>33</v>
      </c>
      <c r="B6" s="74"/>
      <c r="C6" s="76" t="s">
        <v>39</v>
      </c>
      <c r="E6" s="77" t="s">
        <v>14</v>
      </c>
      <c r="F6" s="78" t="s">
        <v>38</v>
      </c>
      <c r="G6" s="79"/>
      <c r="H6" s="77" t="s">
        <v>15</v>
      </c>
      <c r="I6" s="80" t="s">
        <v>16</v>
      </c>
    </row>
    <row r="7" spans="1:9">
      <c r="A7" s="81" t="s">
        <v>7</v>
      </c>
      <c r="C7" s="81"/>
      <c r="E7" s="82" t="s">
        <v>3</v>
      </c>
      <c r="F7" s="83">
        <v>4</v>
      </c>
      <c r="G7" s="79"/>
      <c r="H7" s="84">
        <v>0.5</v>
      </c>
      <c r="I7" s="85">
        <v>0.3</v>
      </c>
    </row>
    <row r="8" spans="1:9" ht="17" thickBot="1">
      <c r="A8" s="81" t="s">
        <v>8</v>
      </c>
      <c r="C8" s="86" t="s">
        <v>29</v>
      </c>
      <c r="E8" s="82" t="s">
        <v>18</v>
      </c>
      <c r="F8" s="83">
        <v>3.7</v>
      </c>
      <c r="G8" s="87"/>
      <c r="H8" s="88">
        <v>1</v>
      </c>
      <c r="I8" s="85">
        <v>0.7</v>
      </c>
    </row>
    <row r="9" spans="1:9">
      <c r="A9" s="81" t="s">
        <v>9</v>
      </c>
      <c r="E9" s="82" t="s">
        <v>17</v>
      </c>
      <c r="F9" s="83">
        <v>4</v>
      </c>
      <c r="G9" s="87"/>
      <c r="H9" s="88">
        <v>1.5</v>
      </c>
      <c r="I9" s="85">
        <v>1</v>
      </c>
    </row>
    <row r="10" spans="1:9">
      <c r="A10" s="81" t="s">
        <v>10</v>
      </c>
      <c r="E10" s="82" t="s">
        <v>1</v>
      </c>
      <c r="F10" s="83">
        <v>3.3</v>
      </c>
      <c r="G10" s="87"/>
      <c r="H10" s="88">
        <v>2</v>
      </c>
      <c r="I10" s="85">
        <v>1.3</v>
      </c>
    </row>
    <row r="11" spans="1:9">
      <c r="A11" s="81" t="s">
        <v>11</v>
      </c>
      <c r="E11" s="82" t="s">
        <v>19</v>
      </c>
      <c r="F11" s="83">
        <v>2.7</v>
      </c>
      <c r="G11" s="87"/>
      <c r="H11" s="88">
        <v>2.5</v>
      </c>
      <c r="I11" s="85">
        <v>1.7</v>
      </c>
    </row>
    <row r="12" spans="1:9" ht="17" thickBot="1">
      <c r="A12" s="86" t="s">
        <v>28</v>
      </c>
      <c r="E12" s="82" t="s">
        <v>4</v>
      </c>
      <c r="F12" s="83">
        <v>3</v>
      </c>
      <c r="G12" s="87"/>
      <c r="H12" s="88">
        <v>3</v>
      </c>
      <c r="I12" s="85">
        <v>2</v>
      </c>
    </row>
    <row r="13" spans="1:9">
      <c r="E13" s="82" t="s">
        <v>21</v>
      </c>
      <c r="F13" s="83">
        <v>2.2999999999999998</v>
      </c>
      <c r="G13" s="87"/>
      <c r="H13" s="84">
        <v>3.5</v>
      </c>
      <c r="I13" s="85">
        <v>2.2999999999999998</v>
      </c>
    </row>
    <row r="14" spans="1:9">
      <c r="E14" s="82" t="s">
        <v>20</v>
      </c>
      <c r="F14" s="83">
        <v>1.7</v>
      </c>
      <c r="G14" s="87"/>
      <c r="H14" s="88">
        <v>4</v>
      </c>
      <c r="I14" s="85">
        <v>2.7</v>
      </c>
    </row>
    <row r="15" spans="1:9">
      <c r="E15" s="82" t="s">
        <v>2</v>
      </c>
      <c r="F15" s="83">
        <v>2</v>
      </c>
      <c r="G15" s="87"/>
      <c r="H15" s="88">
        <v>4.5</v>
      </c>
      <c r="I15" s="85">
        <v>3</v>
      </c>
    </row>
    <row r="16" spans="1:9">
      <c r="E16" s="82" t="s">
        <v>24</v>
      </c>
      <c r="F16" s="83">
        <v>1.3</v>
      </c>
      <c r="G16" s="87"/>
      <c r="H16" s="88">
        <v>5</v>
      </c>
      <c r="I16" s="85">
        <v>3.3</v>
      </c>
    </row>
    <row r="17" spans="5:9">
      <c r="E17" s="82" t="s">
        <v>23</v>
      </c>
      <c r="F17" s="83">
        <v>0.7</v>
      </c>
      <c r="G17" s="87"/>
      <c r="H17" s="88">
        <v>6</v>
      </c>
      <c r="I17" s="85">
        <v>4</v>
      </c>
    </row>
    <row r="18" spans="5:9">
      <c r="E18" s="82" t="s">
        <v>22</v>
      </c>
      <c r="F18" s="83">
        <v>1</v>
      </c>
      <c r="G18" s="87"/>
      <c r="H18" s="88">
        <v>7</v>
      </c>
      <c r="I18" s="85">
        <v>4.7</v>
      </c>
    </row>
    <row r="19" spans="5:9" ht="17" thickBot="1">
      <c r="E19" s="89" t="s">
        <v>25</v>
      </c>
      <c r="F19" s="90">
        <v>0</v>
      </c>
      <c r="G19" s="87"/>
      <c r="H19" s="88">
        <v>8</v>
      </c>
      <c r="I19" s="85">
        <v>5.3</v>
      </c>
    </row>
    <row r="20" spans="5:9">
      <c r="E20" s="91"/>
      <c r="F20" s="92"/>
      <c r="G20" s="87"/>
      <c r="H20" s="88">
        <v>9</v>
      </c>
      <c r="I20" s="85">
        <v>6</v>
      </c>
    </row>
    <row r="21" spans="5:9">
      <c r="E21" s="93"/>
      <c r="F21" s="93"/>
      <c r="G21" s="87"/>
      <c r="H21" s="88">
        <v>10</v>
      </c>
      <c r="I21" s="85">
        <v>6.7</v>
      </c>
    </row>
    <row r="22" spans="5:9">
      <c r="E22" s="93"/>
      <c r="F22" s="93"/>
      <c r="G22" s="87"/>
      <c r="H22" s="84">
        <v>12</v>
      </c>
      <c r="I22" s="85">
        <v>8</v>
      </c>
    </row>
    <row r="23" spans="5:9">
      <c r="E23" s="93"/>
      <c r="F23" s="93"/>
      <c r="G23" s="93"/>
      <c r="H23" s="84">
        <v>15</v>
      </c>
      <c r="I23" s="85">
        <v>10</v>
      </c>
    </row>
    <row r="24" spans="5:9">
      <c r="G24" s="93"/>
      <c r="H24" s="84">
        <v>20</v>
      </c>
      <c r="I24" s="85">
        <v>13.3</v>
      </c>
    </row>
    <row r="25" spans="5:9" ht="17" thickBot="1">
      <c r="G25" s="93"/>
      <c r="H25" s="94"/>
      <c r="I25" s="95"/>
    </row>
  </sheetData>
  <sheetProtection algorithmName="SHA-512" hashValue="uiO6p+Q2XY3/542GK5BmPpcbNy5lglcyoGge46rwbz6E/UGD+wIwatRnXjhJOF8bSZyjwIXOWKWDlwxNje44oA==" saltValue="6oY02QtqeXTYJ+NEveMOKw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-0.249977111117893"/>
  </sheetPr>
  <dimension ref="A1:J10"/>
  <sheetViews>
    <sheetView workbookViewId="0">
      <selection activeCell="A12" sqref="A12"/>
    </sheetView>
  </sheetViews>
  <sheetFormatPr baseColWidth="10" defaultColWidth="10.6640625" defaultRowHeight="16"/>
  <cols>
    <col min="1" max="10" width="14.5" style="13" customWidth="1"/>
    <col min="11" max="16384" width="10.6640625" style="13"/>
  </cols>
  <sheetData>
    <row r="1" spans="1:10" ht="17" thickBot="1"/>
    <row r="2" spans="1:10">
      <c r="A2" s="29"/>
      <c r="B2" s="107" t="s">
        <v>41</v>
      </c>
      <c r="C2" s="108"/>
      <c r="D2" s="109"/>
      <c r="E2" s="110" t="s">
        <v>42</v>
      </c>
      <c r="F2" s="111"/>
      <c r="G2" s="112"/>
      <c r="H2" s="113" t="s">
        <v>34</v>
      </c>
      <c r="I2" s="113"/>
      <c r="J2" s="114"/>
    </row>
    <row r="3" spans="1:10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3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'AACOMAS Calculator'!N10</f>
        <v>0</v>
      </c>
      <c r="C4" s="40">
        <f>'AACOMAS Calculator'!O10</f>
        <v>0</v>
      </c>
      <c r="D4" s="41">
        <f>'AACOMAS Calculator'!P10</f>
        <v>0</v>
      </c>
      <c r="E4" s="42">
        <f>'AACOMAS Calculator'!Q10</f>
        <v>0</v>
      </c>
      <c r="F4" s="43">
        <f>'AACOMAS Calculator'!R10</f>
        <v>0</v>
      </c>
      <c r="G4" s="44">
        <f>'AACOMAS Calculator'!S10</f>
        <v>0</v>
      </c>
      <c r="H4" s="45">
        <f>'AACOMAS Calculator'!T10</f>
        <v>0</v>
      </c>
      <c r="I4" s="45">
        <f>'AACOMAS Calculator'!U10</f>
        <v>0</v>
      </c>
      <c r="J4" s="46">
        <f>'AACOMAS Calculator'!V10</f>
        <v>0</v>
      </c>
    </row>
    <row r="5" spans="1:10">
      <c r="A5" s="47" t="s">
        <v>8</v>
      </c>
      <c r="B5" s="48">
        <f>'AACOMAS Calculator'!N11</f>
        <v>0</v>
      </c>
      <c r="C5" s="49">
        <f>'AACOMAS Calculator'!O11</f>
        <v>0</v>
      </c>
      <c r="D5" s="50">
        <f>'AACOMAS Calculator'!P11</f>
        <v>0</v>
      </c>
      <c r="E5" s="51">
        <f>'AACOMAS Calculator'!Q11</f>
        <v>0</v>
      </c>
      <c r="F5" s="52">
        <f>'AACOMAS Calculator'!R11</f>
        <v>0</v>
      </c>
      <c r="G5" s="53">
        <f>'AACOMAS Calculator'!S11</f>
        <v>0</v>
      </c>
      <c r="H5" s="54">
        <f>'AACOMAS Calculator'!T11</f>
        <v>0</v>
      </c>
      <c r="I5" s="54">
        <f>'AACOMAS Calculator'!U11</f>
        <v>0</v>
      </c>
      <c r="J5" s="55">
        <f>'AACOMAS Calculator'!V11</f>
        <v>0</v>
      </c>
    </row>
    <row r="6" spans="1:10">
      <c r="A6" s="47" t="s">
        <v>9</v>
      </c>
      <c r="B6" s="48">
        <f>'AACOMAS Calculator'!N12</f>
        <v>0</v>
      </c>
      <c r="C6" s="49">
        <f>'AACOMAS Calculator'!O12</f>
        <v>0</v>
      </c>
      <c r="D6" s="50">
        <f>'AACOMAS Calculator'!P12</f>
        <v>0</v>
      </c>
      <c r="E6" s="51">
        <f>'AACOMAS Calculator'!Q12</f>
        <v>0</v>
      </c>
      <c r="F6" s="52">
        <f>'AACOMAS Calculator'!R12</f>
        <v>0</v>
      </c>
      <c r="G6" s="53">
        <f>'AACOMAS Calculator'!S12</f>
        <v>0</v>
      </c>
      <c r="H6" s="54">
        <f>'AACOMAS Calculator'!T12</f>
        <v>0</v>
      </c>
      <c r="I6" s="54">
        <f>'AACOMAS Calculator'!U12</f>
        <v>0</v>
      </c>
      <c r="J6" s="55">
        <f>'AACOMAS Calculator'!V12</f>
        <v>0</v>
      </c>
    </row>
    <row r="7" spans="1:10">
      <c r="A7" s="47" t="s">
        <v>10</v>
      </c>
      <c r="B7" s="48">
        <f>'AACOMAS Calculator'!N13</f>
        <v>0</v>
      </c>
      <c r="C7" s="49">
        <f>'AACOMAS Calculator'!O13</f>
        <v>0</v>
      </c>
      <c r="D7" s="50">
        <f>'AACOMAS Calculator'!P13</f>
        <v>0</v>
      </c>
      <c r="E7" s="51">
        <f>'AACOMAS Calculator'!Q13</f>
        <v>0</v>
      </c>
      <c r="F7" s="52">
        <f>'AACOMAS Calculator'!R13</f>
        <v>0</v>
      </c>
      <c r="G7" s="53">
        <f>'AACOMAS Calculator'!S13</f>
        <v>0</v>
      </c>
      <c r="H7" s="54">
        <f>'AACOMAS Calculator'!T13</f>
        <v>0</v>
      </c>
      <c r="I7" s="54">
        <f>'AACOMAS Calculator'!U13</f>
        <v>0</v>
      </c>
      <c r="J7" s="55">
        <f>'AACOMAS Calculator'!V13</f>
        <v>0</v>
      </c>
    </row>
    <row r="8" spans="1:10">
      <c r="A8" s="47" t="s">
        <v>11</v>
      </c>
      <c r="B8" s="48">
        <f>'AACOMAS Calculator'!N14</f>
        <v>0</v>
      </c>
      <c r="C8" s="49">
        <f>'AACOMAS Calculator'!O14</f>
        <v>0</v>
      </c>
      <c r="D8" s="50">
        <f>'AACOMAS Calculator'!P14</f>
        <v>0</v>
      </c>
      <c r="E8" s="51">
        <f>'AACOMAS Calculator'!Q14</f>
        <v>0</v>
      </c>
      <c r="F8" s="52">
        <f>'AACOMAS Calculator'!R14</f>
        <v>0</v>
      </c>
      <c r="G8" s="53">
        <f>'AACOMAS Calculator'!S14</f>
        <v>0</v>
      </c>
      <c r="H8" s="54">
        <f>'AACOMAS Calculator'!T14</f>
        <v>0</v>
      </c>
      <c r="I8" s="54">
        <f>'AACOMAS Calculator'!U14</f>
        <v>0</v>
      </c>
      <c r="J8" s="55">
        <f>'AACOMAS Calculator'!V14</f>
        <v>0</v>
      </c>
    </row>
    <row r="9" spans="1:10">
      <c r="A9" s="47" t="s">
        <v>12</v>
      </c>
      <c r="B9" s="24">
        <f>'AACOMAS Calculator'!N15</f>
        <v>0</v>
      </c>
      <c r="C9" s="23">
        <f>'AACOMAS Calculator'!O15</f>
        <v>0</v>
      </c>
      <c r="D9" s="71">
        <f>'AACOMAS Calculator'!P15</f>
        <v>0</v>
      </c>
      <c r="E9" s="51">
        <f>'AACOMAS Calculator'!Q15</f>
        <v>0</v>
      </c>
      <c r="F9" s="52">
        <f>'AACOMAS Calculator'!R15</f>
        <v>0</v>
      </c>
      <c r="G9" s="53">
        <f>'AACOMAS Calculator'!S15</f>
        <v>0</v>
      </c>
      <c r="H9" s="23">
        <f>'AACOMAS Calculator'!T15</f>
        <v>0</v>
      </c>
      <c r="I9" s="23">
        <f>'AACOMAS Calculator'!U15</f>
        <v>0</v>
      </c>
      <c r="J9" s="55">
        <f>'AACOMAS Calculator'!V15</f>
        <v>0</v>
      </c>
    </row>
    <row r="10" spans="1:10" ht="17" thickBot="1">
      <c r="A10" s="62" t="s">
        <v>13</v>
      </c>
      <c r="B10" s="63">
        <f>'AACOMAS Calculator'!N16</f>
        <v>0</v>
      </c>
      <c r="C10" s="64">
        <f>'AACOMAS Calculator'!O16</f>
        <v>0</v>
      </c>
      <c r="D10" s="65">
        <f>'AACOMAS Calculator'!P16</f>
        <v>0</v>
      </c>
      <c r="E10" s="66">
        <f>'AACOMAS Calculator'!Q16</f>
        <v>0</v>
      </c>
      <c r="F10" s="67">
        <f>'AACOMAS Calculator'!R16</f>
        <v>0</v>
      </c>
      <c r="G10" s="68">
        <f>'AACOMAS Calculator'!S16</f>
        <v>0</v>
      </c>
      <c r="H10" s="69">
        <f>'AACOMAS Calculator'!T16</f>
        <v>0</v>
      </c>
      <c r="I10" s="69">
        <f>'AACOMAS Calculator'!U16</f>
        <v>0</v>
      </c>
      <c r="J10" s="70">
        <f>'AACOMAS Calculator'!V16</f>
        <v>0</v>
      </c>
    </row>
  </sheetData>
  <sheetProtection algorithmName="SHA-512" hashValue="GLEu+OfvWxBcOdXlXX/qHjYd1yiVnjmf/s66c2bdTBMbXmk08V40w4S603cYyIaceywBpM8mR1wNnEydhAfPtw==" saltValue="8JOzsjF7DFmUxZQ27ogYtQ==" spinCount="100000" sheet="1" scenarios="1" selectLockedCells="1" selectUnlockedCells="1"/>
  <mergeCells count="3">
    <mergeCell ref="B2:D2"/>
    <mergeCell ref="E2:G2"/>
    <mergeCell ref="H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</sheetPr>
  <dimension ref="A1:V199"/>
  <sheetViews>
    <sheetView workbookViewId="0">
      <selection activeCell="F6" sqref="F6"/>
    </sheetView>
  </sheetViews>
  <sheetFormatPr baseColWidth="10" defaultColWidth="8.6640625" defaultRowHeight="16"/>
  <cols>
    <col min="1" max="1" width="20.1640625" style="13" customWidth="1"/>
    <col min="2" max="2" width="30" style="13" customWidth="1"/>
    <col min="3" max="3" width="14" style="13" customWidth="1"/>
    <col min="4" max="4" width="21" style="13" customWidth="1"/>
    <col min="5" max="5" width="25" style="13" customWidth="1"/>
    <col min="6" max="6" width="25.1640625" style="13" customWidth="1"/>
    <col min="7" max="7" width="30.6640625" style="13" customWidth="1"/>
    <col min="8" max="8" width="30.5" style="13" customWidth="1"/>
    <col min="9" max="9" width="25" style="13" bestFit="1" customWidth="1"/>
    <col min="10" max="10" width="23.6640625" style="13" customWidth="1"/>
    <col min="11" max="12" width="8.6640625" style="13"/>
    <col min="13" max="22" width="14.5" style="13" customWidth="1"/>
    <col min="23" max="16384" width="8.6640625" style="13"/>
  </cols>
  <sheetData>
    <row r="1" spans="1:22" ht="45">
      <c r="A1" s="25" t="s">
        <v>43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74</v>
      </c>
      <c r="F6" s="106" t="s">
        <v>68</v>
      </c>
      <c r="G6" s="98" t="s">
        <v>44</v>
      </c>
      <c r="H6" s="99" t="s">
        <v>45</v>
      </c>
      <c r="I6" s="100" t="s">
        <v>46</v>
      </c>
      <c r="J6" s="101" t="s">
        <v>47</v>
      </c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 t="shared" ref="J7" si="0"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ref="J8:J71" si="1">IFERROR( I8*H8,"")</f>
        <v/>
      </c>
      <c r="M8" s="29"/>
      <c r="N8" s="107" t="s">
        <v>41</v>
      </c>
      <c r="O8" s="108"/>
      <c r="P8" s="109"/>
      <c r="Q8" s="110" t="s">
        <v>42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1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1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2" xml:space="preserve"> T10-N10</f>
        <v>0</v>
      </c>
      <c r="R10" s="43">
        <f t="shared" ref="R10:R16" si="3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1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2"/>
        <v>0</v>
      </c>
      <c r="R11" s="52">
        <f t="shared" si="3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1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2"/>
        <v>0</v>
      </c>
      <c r="R12" s="52">
        <f t="shared" si="3"/>
        <v>0</v>
      </c>
      <c r="S12" s="53">
        <f t="shared" ref="S12:S15" si="4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1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2"/>
        <v>0</v>
      </c>
      <c r="R13" s="52">
        <f t="shared" si="3"/>
        <v>0</v>
      </c>
      <c r="S13" s="53">
        <f t="shared" si="4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1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2"/>
        <v>0</v>
      </c>
      <c r="R14" s="52">
        <f t="shared" si="3"/>
        <v>0</v>
      </c>
      <c r="S14" s="53">
        <f t="shared" si="4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1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2"/>
        <v>0</v>
      </c>
      <c r="R15" s="59">
        <f t="shared" si="3"/>
        <v>0</v>
      </c>
      <c r="S15" s="60">
        <f t="shared" si="4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1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2"/>
        <v>0</v>
      </c>
      <c r="R16" s="67">
        <f t="shared" si="3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1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1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1"/>
        <v/>
      </c>
    </row>
    <row r="20" spans="1:10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1"/>
        <v/>
      </c>
    </row>
    <row r="21" spans="1:10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1"/>
        <v/>
      </c>
    </row>
    <row r="22" spans="1:10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1"/>
        <v/>
      </c>
    </row>
    <row r="23" spans="1:10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1"/>
        <v/>
      </c>
    </row>
    <row r="24" spans="1:10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1"/>
        <v/>
      </c>
    </row>
    <row r="25" spans="1:10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1"/>
        <v/>
      </c>
    </row>
    <row r="26" spans="1:10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1"/>
        <v/>
      </c>
    </row>
    <row r="27" spans="1:10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1"/>
        <v/>
      </c>
    </row>
    <row r="28" spans="1:10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1"/>
        <v/>
      </c>
    </row>
    <row r="29" spans="1:10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1"/>
        <v/>
      </c>
    </row>
    <row r="30" spans="1:10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1"/>
        <v/>
      </c>
    </row>
    <row r="31" spans="1:10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1"/>
        <v/>
      </c>
    </row>
    <row r="32" spans="1:10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1"/>
        <v/>
      </c>
    </row>
    <row r="33" spans="1:10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1"/>
        <v/>
      </c>
    </row>
    <row r="34" spans="1:10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1"/>
        <v/>
      </c>
    </row>
    <row r="35" spans="1:10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1"/>
        <v/>
      </c>
    </row>
    <row r="36" spans="1:10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1"/>
        <v/>
      </c>
    </row>
    <row r="37" spans="1:10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1"/>
        <v/>
      </c>
    </row>
    <row r="38" spans="1:10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1"/>
        <v/>
      </c>
    </row>
    <row r="39" spans="1:10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1"/>
        <v/>
      </c>
    </row>
    <row r="40" spans="1:10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 t="shared" si="1"/>
        <v/>
      </c>
    </row>
    <row r="41" spans="1:10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si="1"/>
        <v/>
      </c>
    </row>
    <row r="42" spans="1:10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1"/>
        <v/>
      </c>
    </row>
    <row r="43" spans="1:10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1"/>
        <v/>
      </c>
    </row>
    <row r="44" spans="1:10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1"/>
        <v/>
      </c>
    </row>
    <row r="45" spans="1:10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1"/>
        <v/>
      </c>
    </row>
    <row r="46" spans="1:10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1"/>
        <v/>
      </c>
    </row>
    <row r="47" spans="1:10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1"/>
        <v/>
      </c>
    </row>
    <row r="48" spans="1:10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1"/>
        <v/>
      </c>
    </row>
    <row r="49" spans="1:10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1"/>
        <v/>
      </c>
    </row>
    <row r="50" spans="1:10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1"/>
        <v/>
      </c>
    </row>
    <row r="51" spans="1:10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1"/>
        <v/>
      </c>
    </row>
    <row r="52" spans="1:10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1"/>
        <v/>
      </c>
    </row>
    <row r="53" spans="1:10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1"/>
        <v/>
      </c>
    </row>
    <row r="54" spans="1:10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1"/>
        <v/>
      </c>
    </row>
    <row r="55" spans="1:10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1"/>
        <v/>
      </c>
    </row>
    <row r="56" spans="1:10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1"/>
        <v/>
      </c>
    </row>
    <row r="57" spans="1:10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1"/>
        <v/>
      </c>
    </row>
    <row r="58" spans="1:10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1"/>
        <v/>
      </c>
    </row>
    <row r="59" spans="1:10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1"/>
        <v/>
      </c>
    </row>
    <row r="60" spans="1:10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1"/>
        <v/>
      </c>
    </row>
    <row r="61" spans="1:10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1"/>
        <v/>
      </c>
    </row>
    <row r="62" spans="1:10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1"/>
        <v/>
      </c>
    </row>
    <row r="63" spans="1:10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1"/>
        <v/>
      </c>
    </row>
    <row r="64" spans="1:10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1"/>
        <v/>
      </c>
    </row>
    <row r="65" spans="1:10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1"/>
        <v/>
      </c>
    </row>
    <row r="66" spans="1:10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1"/>
        <v/>
      </c>
    </row>
    <row r="67" spans="1:10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1"/>
        <v/>
      </c>
    </row>
    <row r="68" spans="1:10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1"/>
        <v/>
      </c>
    </row>
    <row r="69" spans="1:10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1"/>
        <v/>
      </c>
    </row>
    <row r="70" spans="1:10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1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si="1"/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ref="J72:J133" si="5">IFERROR( I72*H72,"")</f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5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5"/>
        <v/>
      </c>
    </row>
    <row r="75" spans="1:10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5"/>
        <v/>
      </c>
    </row>
    <row r="76" spans="1:10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5"/>
        <v/>
      </c>
    </row>
    <row r="77" spans="1:10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5"/>
        <v/>
      </c>
    </row>
    <row r="78" spans="1:10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5"/>
        <v/>
      </c>
    </row>
    <row r="79" spans="1:10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5"/>
        <v/>
      </c>
    </row>
    <row r="80" spans="1:10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5"/>
        <v/>
      </c>
    </row>
    <row r="81" spans="1:10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5"/>
        <v/>
      </c>
    </row>
    <row r="82" spans="1:10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5"/>
        <v/>
      </c>
    </row>
    <row r="83" spans="1:10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5"/>
        <v/>
      </c>
    </row>
    <row r="84" spans="1:10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5"/>
        <v/>
      </c>
    </row>
    <row r="85" spans="1:10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5"/>
        <v/>
      </c>
    </row>
    <row r="86" spans="1:10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5"/>
        <v/>
      </c>
    </row>
    <row r="87" spans="1:10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5"/>
        <v/>
      </c>
    </row>
    <row r="88" spans="1:10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5"/>
        <v/>
      </c>
    </row>
    <row r="89" spans="1:10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5"/>
        <v/>
      </c>
    </row>
    <row r="90" spans="1:10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5"/>
        <v/>
      </c>
    </row>
    <row r="91" spans="1:10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5"/>
        <v/>
      </c>
    </row>
    <row r="92" spans="1:10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5"/>
        <v/>
      </c>
    </row>
    <row r="93" spans="1:10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5"/>
        <v/>
      </c>
    </row>
    <row r="94" spans="1:10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5"/>
        <v/>
      </c>
    </row>
    <row r="95" spans="1:10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5"/>
        <v/>
      </c>
    </row>
    <row r="96" spans="1:10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5"/>
        <v/>
      </c>
    </row>
    <row r="97" spans="1:10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5"/>
        <v/>
      </c>
    </row>
    <row r="98" spans="1:10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5"/>
        <v/>
      </c>
    </row>
    <row r="99" spans="1:10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5"/>
        <v/>
      </c>
    </row>
    <row r="100" spans="1:10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5"/>
        <v/>
      </c>
    </row>
    <row r="101" spans="1:10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5"/>
        <v/>
      </c>
    </row>
    <row r="102" spans="1:10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5"/>
        <v/>
      </c>
    </row>
    <row r="103" spans="1:10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5"/>
        <v/>
      </c>
    </row>
    <row r="104" spans="1:10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5"/>
        <v/>
      </c>
    </row>
    <row r="105" spans="1:10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si="5"/>
        <v/>
      </c>
    </row>
    <row r="106" spans="1:10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5"/>
        <v/>
      </c>
    </row>
    <row r="107" spans="1:10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5"/>
        <v/>
      </c>
    </row>
    <row r="108" spans="1:10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5"/>
        <v/>
      </c>
    </row>
    <row r="109" spans="1:10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5"/>
        <v/>
      </c>
    </row>
    <row r="110" spans="1:10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5"/>
        <v/>
      </c>
    </row>
    <row r="111" spans="1:10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5"/>
        <v/>
      </c>
    </row>
    <row r="112" spans="1:10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5"/>
        <v/>
      </c>
    </row>
    <row r="113" spans="1:10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5"/>
        <v/>
      </c>
    </row>
    <row r="114" spans="1:10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5"/>
        <v/>
      </c>
    </row>
    <row r="115" spans="1:10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5"/>
        <v/>
      </c>
    </row>
    <row r="116" spans="1:10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5"/>
        <v/>
      </c>
    </row>
    <row r="117" spans="1:10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5"/>
        <v/>
      </c>
    </row>
    <row r="118" spans="1:10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5"/>
        <v/>
      </c>
    </row>
    <row r="119" spans="1:10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5"/>
        <v/>
      </c>
    </row>
    <row r="120" spans="1:10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5"/>
        <v/>
      </c>
    </row>
    <row r="121" spans="1:10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5"/>
        <v/>
      </c>
    </row>
    <row r="122" spans="1:10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5"/>
        <v/>
      </c>
    </row>
    <row r="123" spans="1:10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5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5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5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5"/>
        <v/>
      </c>
    </row>
    <row r="127" spans="1:10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5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5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5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5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5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5"/>
        <v/>
      </c>
    </row>
    <row r="133" spans="1:10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19">
        <f>IF(G133="yes", IF(E133="", 0, VLOOKUP(E133,Definitions!$H$7:$I$25,2)), E133)</f>
        <v>0</v>
      </c>
      <c r="J133" s="21" t="str">
        <f t="shared" si="5"/>
        <v/>
      </c>
    </row>
    <row r="134" spans="1:10">
      <c r="B134" s="8"/>
    </row>
    <row r="135" spans="1:10">
      <c r="C135" s="9"/>
    </row>
    <row r="144" spans="1:10">
      <c r="D144" s="11"/>
      <c r="E144" s="11"/>
    </row>
    <row r="146" spans="4:14">
      <c r="D146" s="11"/>
    </row>
    <row r="147" spans="4:14">
      <c r="D147" s="11"/>
    </row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80" spans="8:11">
      <c r="H180" s="15"/>
      <c r="I180" s="14"/>
      <c r="J180" s="10"/>
      <c r="K180" s="10"/>
    </row>
    <row r="199" spans="6:7">
      <c r="F199" s="11"/>
      <c r="G199" s="11"/>
    </row>
  </sheetData>
  <sheetProtection algorithmName="SHA-512" hashValue="poK+SbiO/XUIWaF3fRQSUxmkDg2V8nU885Sjx22X7mKhEeC4TJ6AvYQVImbKQb2V0yf9LbXXV0mZMG1QogHk+A==" saltValue="C00Rthktmcs9ysVoURoc0Q==" spinCount="100000" sheet="1" objects="1" scenarios="1" formatCells="0" insertRows="0" selectLockedCells="1"/>
  <mergeCells count="3">
    <mergeCell ref="N8:P8"/>
    <mergeCell ref="Q8:S8"/>
    <mergeCell ref="T8:V8"/>
  </mergeCells>
  <hyperlinks>
    <hyperlink ref="F6" r:id="rId1" tooltip="Click this cell to be directed to the AADSAS website" xr:uid="{F5B0B5EB-20AA-3E41-816E-C6614AACD2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Definitions!$A$7:$A$12</xm:f>
          </x14:formula1>
          <xm:sqref>C7:C133</xm:sqref>
        </x14:dataValidation>
        <x14:dataValidation type="list" allowBlank="1" showInputMessage="1" showErrorMessage="1" xr:uid="{00000000-0002-0000-0200-000001000000}">
          <x14:formula1>
            <xm:f>Definitions!$C$7:$C$8</xm:f>
          </x14:formula1>
          <xm:sqref>F7:G133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J10"/>
  <sheetViews>
    <sheetView workbookViewId="0">
      <selection activeCell="R33" sqref="R33"/>
    </sheetView>
  </sheetViews>
  <sheetFormatPr baseColWidth="10" defaultColWidth="10.6640625" defaultRowHeight="16"/>
  <cols>
    <col min="1" max="10" width="14.5" style="13" customWidth="1"/>
    <col min="11" max="16384" width="10.6640625" style="13"/>
  </cols>
  <sheetData>
    <row r="1" spans="1:10" ht="17" thickBot="1"/>
    <row r="2" spans="1:10">
      <c r="A2" s="29"/>
      <c r="B2" s="107" t="s">
        <v>41</v>
      </c>
      <c r="C2" s="108"/>
      <c r="D2" s="109"/>
      <c r="E2" s="110" t="s">
        <v>42</v>
      </c>
      <c r="F2" s="111"/>
      <c r="G2" s="112"/>
      <c r="H2" s="113" t="s">
        <v>34</v>
      </c>
      <c r="I2" s="113"/>
      <c r="J2" s="114"/>
    </row>
    <row r="3" spans="1:10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4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'AADSAS Calculator'!N10</f>
        <v>0</v>
      </c>
      <c r="C4" s="40">
        <f>'AADSAS Calculator'!O10</f>
        <v>0</v>
      </c>
      <c r="D4" s="41">
        <f>'AADSAS Calculator'!P10</f>
        <v>0</v>
      </c>
      <c r="E4" s="42">
        <f>'AADSAS Calculator'!Q10</f>
        <v>0</v>
      </c>
      <c r="F4" s="43">
        <f>'AADSAS Calculator'!R10</f>
        <v>0</v>
      </c>
      <c r="G4" s="44">
        <f>'AADSAS Calculator'!S10</f>
        <v>0</v>
      </c>
      <c r="H4" s="45">
        <f>'AADSAS Calculator'!T10</f>
        <v>0</v>
      </c>
      <c r="I4" s="45">
        <f>'AADSAS Calculator'!U10</f>
        <v>0</v>
      </c>
      <c r="J4" s="46">
        <f>'AADSAS Calculator'!V10</f>
        <v>0</v>
      </c>
    </row>
    <row r="5" spans="1:10">
      <c r="A5" s="47" t="s">
        <v>8</v>
      </c>
      <c r="B5" s="48">
        <f>'AADSAS Calculator'!N11</f>
        <v>0</v>
      </c>
      <c r="C5" s="49">
        <f>'AADSAS Calculator'!O11</f>
        <v>0</v>
      </c>
      <c r="D5" s="50">
        <f>'AADSAS Calculator'!P11</f>
        <v>0</v>
      </c>
      <c r="E5" s="51">
        <f>'AADSAS Calculator'!Q11</f>
        <v>0</v>
      </c>
      <c r="F5" s="52">
        <f>'AADSAS Calculator'!R11</f>
        <v>0</v>
      </c>
      <c r="G5" s="53">
        <f>'AADSAS Calculator'!S11</f>
        <v>0</v>
      </c>
      <c r="H5" s="54">
        <f>'AADSAS Calculator'!T11</f>
        <v>0</v>
      </c>
      <c r="I5" s="54">
        <f>'AADSAS Calculator'!U11</f>
        <v>0</v>
      </c>
      <c r="J5" s="55">
        <f>'AADSAS Calculator'!V11</f>
        <v>0</v>
      </c>
    </row>
    <row r="6" spans="1:10">
      <c r="A6" s="47" t="s">
        <v>9</v>
      </c>
      <c r="B6" s="48">
        <f>'AADSAS Calculator'!N12</f>
        <v>0</v>
      </c>
      <c r="C6" s="49">
        <f>'AADSAS Calculator'!O12</f>
        <v>0</v>
      </c>
      <c r="D6" s="50">
        <f>'AADSAS Calculator'!P12</f>
        <v>0</v>
      </c>
      <c r="E6" s="51">
        <f>'AADSAS Calculator'!Q12</f>
        <v>0</v>
      </c>
      <c r="F6" s="52">
        <f>'AADSAS Calculator'!R12</f>
        <v>0</v>
      </c>
      <c r="G6" s="53">
        <f>'AADSAS Calculator'!S12</f>
        <v>0</v>
      </c>
      <c r="H6" s="54">
        <f>'AADSAS Calculator'!T12</f>
        <v>0</v>
      </c>
      <c r="I6" s="54">
        <f>'AADSAS Calculator'!U12</f>
        <v>0</v>
      </c>
      <c r="J6" s="55">
        <f>'AADSAS Calculator'!V12</f>
        <v>0</v>
      </c>
    </row>
    <row r="7" spans="1:10">
      <c r="A7" s="47" t="s">
        <v>10</v>
      </c>
      <c r="B7" s="48">
        <f>'AADSAS Calculator'!N13</f>
        <v>0</v>
      </c>
      <c r="C7" s="49">
        <f>'AADSAS Calculator'!O13</f>
        <v>0</v>
      </c>
      <c r="D7" s="50">
        <f>'AADSAS Calculator'!P13</f>
        <v>0</v>
      </c>
      <c r="E7" s="51">
        <f>'AADSAS Calculator'!Q13</f>
        <v>0</v>
      </c>
      <c r="F7" s="52">
        <f>'AADSAS Calculator'!R13</f>
        <v>0</v>
      </c>
      <c r="G7" s="53">
        <f>'AADSAS Calculator'!S13</f>
        <v>0</v>
      </c>
      <c r="H7" s="54">
        <f>'AADSAS Calculator'!T13</f>
        <v>0</v>
      </c>
      <c r="I7" s="54">
        <f>'AADSAS Calculator'!U13</f>
        <v>0</v>
      </c>
      <c r="J7" s="55">
        <f>'AADSAS Calculator'!V13</f>
        <v>0</v>
      </c>
    </row>
    <row r="8" spans="1:10">
      <c r="A8" s="47" t="s">
        <v>11</v>
      </c>
      <c r="B8" s="48">
        <f>'AADSAS Calculator'!N14</f>
        <v>0</v>
      </c>
      <c r="C8" s="49">
        <f>'AADSAS Calculator'!O14</f>
        <v>0</v>
      </c>
      <c r="D8" s="50">
        <f>'AADSAS Calculator'!P14</f>
        <v>0</v>
      </c>
      <c r="E8" s="51">
        <f>'AADSAS Calculator'!Q14</f>
        <v>0</v>
      </c>
      <c r="F8" s="52">
        <f>'AADSAS Calculator'!R14</f>
        <v>0</v>
      </c>
      <c r="G8" s="53">
        <f>'AADSAS Calculator'!S14</f>
        <v>0</v>
      </c>
      <c r="H8" s="54">
        <f>'AADSAS Calculator'!T14</f>
        <v>0</v>
      </c>
      <c r="I8" s="54">
        <f>'AADSAS Calculator'!U14</f>
        <v>0</v>
      </c>
      <c r="J8" s="55">
        <f>'AADSAS Calculator'!V14</f>
        <v>0</v>
      </c>
    </row>
    <row r="9" spans="1:10">
      <c r="A9" s="47" t="s">
        <v>12</v>
      </c>
      <c r="B9" s="24">
        <f>'AADSAS Calculator'!N15</f>
        <v>0</v>
      </c>
      <c r="C9" s="23">
        <f>'AADSAS Calculator'!O15</f>
        <v>0</v>
      </c>
      <c r="D9" s="71">
        <f>'AADSAS Calculator'!P15</f>
        <v>0</v>
      </c>
      <c r="E9" s="51">
        <f>'AADSAS Calculator'!Q15</f>
        <v>0</v>
      </c>
      <c r="F9" s="52">
        <f>'AADSAS Calculator'!R15</f>
        <v>0</v>
      </c>
      <c r="G9" s="53">
        <f>'AADSAS Calculator'!S15</f>
        <v>0</v>
      </c>
      <c r="H9" s="23">
        <f>'AADSAS Calculator'!T15</f>
        <v>0</v>
      </c>
      <c r="I9" s="23">
        <f>'AADSAS Calculator'!U15</f>
        <v>0</v>
      </c>
      <c r="J9" s="55">
        <f>'AADSAS Calculator'!V15</f>
        <v>0</v>
      </c>
    </row>
    <row r="10" spans="1:10" ht="17" thickBot="1">
      <c r="A10" s="62" t="s">
        <v>13</v>
      </c>
      <c r="B10" s="63">
        <f>'AADSAS Calculator'!N16</f>
        <v>0</v>
      </c>
      <c r="C10" s="64">
        <f>'AADSAS Calculator'!O16</f>
        <v>0</v>
      </c>
      <c r="D10" s="65">
        <f>'AADSAS Calculator'!P16</f>
        <v>0</v>
      </c>
      <c r="E10" s="66">
        <f>'AADSAS Calculator'!Q16</f>
        <v>0</v>
      </c>
      <c r="F10" s="67">
        <f>'AADSAS Calculator'!R16</f>
        <v>0</v>
      </c>
      <c r="G10" s="68">
        <f>'AADSAS Calculator'!S16</f>
        <v>0</v>
      </c>
      <c r="H10" s="69">
        <f>'AADSAS Calculator'!T16</f>
        <v>0</v>
      </c>
      <c r="I10" s="69">
        <f>'AADSAS Calculator'!U16</f>
        <v>0</v>
      </c>
      <c r="J10" s="70">
        <f>'AADSAS Calculator'!V16</f>
        <v>0</v>
      </c>
    </row>
  </sheetData>
  <sheetProtection algorithmName="SHA-512" hashValue="05bKNDBbLABflNuvRVkE7rGsHKYLyIvvCi9sfLpYRdqtUwpL3J16IehJgVS0ggLK0NGFfXZiWltWoPaK3ROBGA==" saltValue="z7YYcyZ2seS7xsDiz8x2rg==" spinCount="100000" sheet="1" scenarios="1" selectLockedCells="1" selectUnlockedCells="1"/>
  <mergeCells count="3">
    <mergeCell ref="B2:D2"/>
    <mergeCell ref="E2:G2"/>
    <mergeCell ref="H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EAAA00"/>
  </sheetPr>
  <dimension ref="A1:V199"/>
  <sheetViews>
    <sheetView workbookViewId="0">
      <selection activeCell="F8" sqref="F8"/>
    </sheetView>
  </sheetViews>
  <sheetFormatPr baseColWidth="10" defaultColWidth="8.6640625" defaultRowHeight="16"/>
  <cols>
    <col min="1" max="1" width="20.1640625" customWidth="1"/>
    <col min="2" max="2" width="30" customWidth="1"/>
    <col min="3" max="3" width="14" customWidth="1"/>
    <col min="4" max="4" width="21" customWidth="1"/>
    <col min="5" max="5" width="25" customWidth="1"/>
    <col min="6" max="6" width="25.1640625" customWidth="1"/>
    <col min="7" max="7" width="30.6640625" customWidth="1"/>
    <col min="8" max="8" width="30.5" customWidth="1"/>
    <col min="9" max="9" width="25" bestFit="1" customWidth="1"/>
    <col min="10" max="10" width="23.6640625" customWidth="1"/>
    <col min="13" max="22" width="14.5" customWidth="1"/>
  </cols>
  <sheetData>
    <row r="1" spans="1:22" ht="45">
      <c r="A1" s="25" t="s">
        <v>37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74</v>
      </c>
      <c r="F6" s="105" t="s">
        <v>70</v>
      </c>
      <c r="G6" s="98" t="s">
        <v>44</v>
      </c>
      <c r="H6" s="99" t="s">
        <v>49</v>
      </c>
      <c r="I6" s="100" t="s">
        <v>50</v>
      </c>
      <c r="J6" s="101" t="s">
        <v>51</v>
      </c>
      <c r="K6" s="13"/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 t="shared" ref="J7" si="0"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ref="J8:J71" si="1">IFERROR( I8*H8,"")</f>
        <v/>
      </c>
      <c r="M8" s="29"/>
      <c r="N8" s="107" t="s">
        <v>6</v>
      </c>
      <c r="O8" s="108"/>
      <c r="P8" s="109"/>
      <c r="Q8" s="110" t="s">
        <v>36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1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1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2" xml:space="preserve"> T10-N10</f>
        <v>0</v>
      </c>
      <c r="R10" s="43">
        <f t="shared" ref="R10:R16" si="3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1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2"/>
        <v>0</v>
      </c>
      <c r="R11" s="52">
        <f t="shared" si="3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1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2"/>
        <v>0</v>
      </c>
      <c r="R12" s="52">
        <f t="shared" si="3"/>
        <v>0</v>
      </c>
      <c r="S12" s="53">
        <f t="shared" ref="S12:S15" si="4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1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2"/>
        <v>0</v>
      </c>
      <c r="R13" s="52">
        <f t="shared" si="3"/>
        <v>0</v>
      </c>
      <c r="S13" s="53">
        <f t="shared" si="4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1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2"/>
        <v>0</v>
      </c>
      <c r="R14" s="52">
        <f t="shared" si="3"/>
        <v>0</v>
      </c>
      <c r="S14" s="53">
        <f t="shared" si="4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1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2"/>
        <v>0</v>
      </c>
      <c r="R15" s="59">
        <f t="shared" si="3"/>
        <v>0</v>
      </c>
      <c r="S15" s="60">
        <f t="shared" si="4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1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2"/>
        <v>0</v>
      </c>
      <c r="R16" s="67">
        <f t="shared" si="3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1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1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1"/>
        <v/>
      </c>
    </row>
    <row r="20" spans="1:10" s="13" customFormat="1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1"/>
        <v/>
      </c>
    </row>
    <row r="21" spans="1:10" s="13" customFormat="1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1"/>
        <v/>
      </c>
    </row>
    <row r="22" spans="1:10" s="13" customFormat="1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1"/>
        <v/>
      </c>
    </row>
    <row r="23" spans="1:10" s="13" customFormat="1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1"/>
        <v/>
      </c>
    </row>
    <row r="24" spans="1:10" s="13" customFormat="1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1"/>
        <v/>
      </c>
    </row>
    <row r="25" spans="1:10" s="13" customFormat="1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1"/>
        <v/>
      </c>
    </row>
    <row r="26" spans="1:10" s="13" customFormat="1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1"/>
        <v/>
      </c>
    </row>
    <row r="27" spans="1:10" s="13" customFormat="1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1"/>
        <v/>
      </c>
    </row>
    <row r="28" spans="1:10" s="13" customFormat="1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1"/>
        <v/>
      </c>
    </row>
    <row r="29" spans="1:10" s="13" customFormat="1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1"/>
        <v/>
      </c>
    </row>
    <row r="30" spans="1:10" s="13" customFormat="1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1"/>
        <v/>
      </c>
    </row>
    <row r="31" spans="1:10" s="13" customFormat="1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1"/>
        <v/>
      </c>
    </row>
    <row r="32" spans="1:10" s="13" customFormat="1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1"/>
        <v/>
      </c>
    </row>
    <row r="33" spans="1:10" s="13" customFormat="1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1"/>
        <v/>
      </c>
    </row>
    <row r="34" spans="1:10" s="13" customFormat="1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1"/>
        <v/>
      </c>
    </row>
    <row r="35" spans="1:10" s="13" customFormat="1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1"/>
        <v/>
      </c>
    </row>
    <row r="36" spans="1:10" s="13" customFormat="1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1"/>
        <v/>
      </c>
    </row>
    <row r="37" spans="1:10" s="13" customFormat="1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1"/>
        <v/>
      </c>
    </row>
    <row r="38" spans="1:10" s="13" customFormat="1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1"/>
        <v/>
      </c>
    </row>
    <row r="39" spans="1:10" s="13" customFormat="1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1"/>
        <v/>
      </c>
    </row>
    <row r="40" spans="1:10" s="13" customFormat="1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 t="shared" si="1"/>
        <v/>
      </c>
    </row>
    <row r="41" spans="1:10" s="13" customFormat="1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si="1"/>
        <v/>
      </c>
    </row>
    <row r="42" spans="1:10" s="13" customFormat="1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1"/>
        <v/>
      </c>
    </row>
    <row r="43" spans="1:10" s="13" customFormat="1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1"/>
        <v/>
      </c>
    </row>
    <row r="44" spans="1:10" s="13" customFormat="1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1"/>
        <v/>
      </c>
    </row>
    <row r="45" spans="1:10" s="13" customFormat="1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1"/>
        <v/>
      </c>
    </row>
    <row r="46" spans="1:10" s="13" customFormat="1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1"/>
        <v/>
      </c>
    </row>
    <row r="47" spans="1:10" s="13" customFormat="1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1"/>
        <v/>
      </c>
    </row>
    <row r="48" spans="1:10" s="13" customFormat="1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1"/>
        <v/>
      </c>
    </row>
    <row r="49" spans="1:10" s="13" customFormat="1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1"/>
        <v/>
      </c>
    </row>
    <row r="50" spans="1:10" s="13" customFormat="1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1"/>
        <v/>
      </c>
    </row>
    <row r="51" spans="1:10" s="13" customFormat="1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1"/>
        <v/>
      </c>
    </row>
    <row r="52" spans="1:10" s="13" customFormat="1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1"/>
        <v/>
      </c>
    </row>
    <row r="53" spans="1:10" s="13" customFormat="1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1"/>
        <v/>
      </c>
    </row>
    <row r="54" spans="1:10" s="13" customFormat="1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1"/>
        <v/>
      </c>
    </row>
    <row r="55" spans="1:10" s="13" customFormat="1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1"/>
        <v/>
      </c>
    </row>
    <row r="56" spans="1:10" s="13" customFormat="1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1"/>
        <v/>
      </c>
    </row>
    <row r="57" spans="1:10" s="13" customFormat="1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1"/>
        <v/>
      </c>
    </row>
    <row r="58" spans="1:10" s="13" customFormat="1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1"/>
        <v/>
      </c>
    </row>
    <row r="59" spans="1:10" s="13" customFormat="1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1"/>
        <v/>
      </c>
    </row>
    <row r="60" spans="1:10" s="13" customFormat="1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1"/>
        <v/>
      </c>
    </row>
    <row r="61" spans="1:10" s="13" customFormat="1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1"/>
        <v/>
      </c>
    </row>
    <row r="62" spans="1:10" s="13" customFormat="1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1"/>
        <v/>
      </c>
    </row>
    <row r="63" spans="1:10" s="13" customFormat="1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1"/>
        <v/>
      </c>
    </row>
    <row r="64" spans="1:10" s="13" customFormat="1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1"/>
        <v/>
      </c>
    </row>
    <row r="65" spans="1:10" s="13" customFormat="1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1"/>
        <v/>
      </c>
    </row>
    <row r="66" spans="1:10" s="13" customFormat="1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1"/>
        <v/>
      </c>
    </row>
    <row r="67" spans="1:10" s="13" customFormat="1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1"/>
        <v/>
      </c>
    </row>
    <row r="68" spans="1:10" s="13" customFormat="1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1"/>
        <v/>
      </c>
    </row>
    <row r="69" spans="1:10" s="13" customFormat="1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1"/>
        <v/>
      </c>
    </row>
    <row r="70" spans="1:10" s="13" customFormat="1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1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si="1"/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ref="J72:J133" si="5">IFERROR( I72*H72,"")</f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5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5"/>
        <v/>
      </c>
    </row>
    <row r="75" spans="1:10" s="13" customFormat="1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5"/>
        <v/>
      </c>
    </row>
    <row r="76" spans="1:10" s="13" customFormat="1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5"/>
        <v/>
      </c>
    </row>
    <row r="77" spans="1:10" s="13" customFormat="1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5"/>
        <v/>
      </c>
    </row>
    <row r="78" spans="1:10" s="13" customFormat="1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5"/>
        <v/>
      </c>
    </row>
    <row r="79" spans="1:10" s="13" customFormat="1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5"/>
        <v/>
      </c>
    </row>
    <row r="80" spans="1:10" s="13" customFormat="1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5"/>
        <v/>
      </c>
    </row>
    <row r="81" spans="1:10" s="13" customFormat="1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5"/>
        <v/>
      </c>
    </row>
    <row r="82" spans="1:10" s="13" customFormat="1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5"/>
        <v/>
      </c>
    </row>
    <row r="83" spans="1:10" s="13" customFormat="1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5"/>
        <v/>
      </c>
    </row>
    <row r="84" spans="1:10" s="13" customFormat="1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5"/>
        <v/>
      </c>
    </row>
    <row r="85" spans="1:10" s="13" customFormat="1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5"/>
        <v/>
      </c>
    </row>
    <row r="86" spans="1:10" s="13" customFormat="1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5"/>
        <v/>
      </c>
    </row>
    <row r="87" spans="1:10" s="13" customFormat="1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5"/>
        <v/>
      </c>
    </row>
    <row r="88" spans="1:10" s="13" customFormat="1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5"/>
        <v/>
      </c>
    </row>
    <row r="89" spans="1:10" s="13" customFormat="1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5"/>
        <v/>
      </c>
    </row>
    <row r="90" spans="1:10" s="13" customFormat="1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5"/>
        <v/>
      </c>
    </row>
    <row r="91" spans="1:10" s="13" customFormat="1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5"/>
        <v/>
      </c>
    </row>
    <row r="92" spans="1:10" s="13" customFormat="1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5"/>
        <v/>
      </c>
    </row>
    <row r="93" spans="1:10" s="13" customFormat="1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5"/>
        <v/>
      </c>
    </row>
    <row r="94" spans="1:10" s="13" customFormat="1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5"/>
        <v/>
      </c>
    </row>
    <row r="95" spans="1:10" s="13" customFormat="1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5"/>
        <v/>
      </c>
    </row>
    <row r="96" spans="1:10" s="13" customFormat="1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5"/>
        <v/>
      </c>
    </row>
    <row r="97" spans="1:10" s="13" customFormat="1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5"/>
        <v/>
      </c>
    </row>
    <row r="98" spans="1:10" s="13" customFormat="1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5"/>
        <v/>
      </c>
    </row>
    <row r="99" spans="1:10" s="13" customFormat="1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5"/>
        <v/>
      </c>
    </row>
    <row r="100" spans="1:10" s="13" customFormat="1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5"/>
        <v/>
      </c>
    </row>
    <row r="101" spans="1:10" s="13" customFormat="1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5"/>
        <v/>
      </c>
    </row>
    <row r="102" spans="1:10" s="13" customFormat="1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5"/>
        <v/>
      </c>
    </row>
    <row r="103" spans="1:10" s="13" customFormat="1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5"/>
        <v/>
      </c>
    </row>
    <row r="104" spans="1:10" s="13" customFormat="1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5"/>
        <v/>
      </c>
    </row>
    <row r="105" spans="1:10" s="13" customFormat="1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si="5"/>
        <v/>
      </c>
    </row>
    <row r="106" spans="1:10" s="13" customFormat="1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5"/>
        <v/>
      </c>
    </row>
    <row r="107" spans="1:10" s="13" customFormat="1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5"/>
        <v/>
      </c>
    </row>
    <row r="108" spans="1:10" s="13" customFormat="1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5"/>
        <v/>
      </c>
    </row>
    <row r="109" spans="1:10" s="13" customFormat="1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5"/>
        <v/>
      </c>
    </row>
    <row r="110" spans="1:10" s="13" customFormat="1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5"/>
        <v/>
      </c>
    </row>
    <row r="111" spans="1:10" s="13" customFormat="1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5"/>
        <v/>
      </c>
    </row>
    <row r="112" spans="1:10" s="13" customFormat="1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5"/>
        <v/>
      </c>
    </row>
    <row r="113" spans="1:10" s="13" customFormat="1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5"/>
        <v/>
      </c>
    </row>
    <row r="114" spans="1:10" s="13" customFormat="1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5"/>
        <v/>
      </c>
    </row>
    <row r="115" spans="1:10" s="13" customFormat="1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5"/>
        <v/>
      </c>
    </row>
    <row r="116" spans="1:10" s="13" customFormat="1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5"/>
        <v/>
      </c>
    </row>
    <row r="117" spans="1:10" s="13" customFormat="1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5"/>
        <v/>
      </c>
    </row>
    <row r="118" spans="1:10" s="13" customFormat="1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5"/>
        <v/>
      </c>
    </row>
    <row r="119" spans="1:10" s="13" customFormat="1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5"/>
        <v/>
      </c>
    </row>
    <row r="120" spans="1:10" s="13" customFormat="1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5"/>
        <v/>
      </c>
    </row>
    <row r="121" spans="1:10" s="13" customFormat="1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5"/>
        <v/>
      </c>
    </row>
    <row r="122" spans="1:10" s="13" customFormat="1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5"/>
        <v/>
      </c>
    </row>
    <row r="123" spans="1:10" s="13" customFormat="1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5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5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5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5"/>
        <v/>
      </c>
    </row>
    <row r="127" spans="1:10" s="13" customFormat="1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5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5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5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5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5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5"/>
        <v/>
      </c>
    </row>
    <row r="133" spans="1:10" ht="22.5" customHeight="1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19">
        <f>IF(G133="yes", IF(E133="", 0, VLOOKUP(E133,Definitions!$H$7:$I$25,2)), E133)</f>
        <v>0</v>
      </c>
      <c r="J133" s="21" t="str">
        <f t="shared" si="5"/>
        <v/>
      </c>
    </row>
    <row r="134" spans="1:10" ht="22.5" customHeight="1">
      <c r="B134" s="8"/>
    </row>
    <row r="135" spans="1:10" ht="25.5" customHeight="1">
      <c r="C135" s="9"/>
    </row>
    <row r="136" spans="1:10" ht="15.75" customHeight="1"/>
    <row r="137" spans="1:10" ht="15.75" customHeight="1"/>
    <row r="138" spans="1:10" ht="25.5" customHeight="1"/>
    <row r="139" spans="1:10" ht="15.75" customHeight="1"/>
    <row r="141" spans="1:10" ht="25.5" customHeight="1"/>
    <row r="142" spans="1:10" ht="15.75" customHeight="1"/>
    <row r="144" spans="1:10" ht="18" customHeight="1">
      <c r="D144" s="11"/>
      <c r="E144" s="11"/>
    </row>
    <row r="146" spans="4:14">
      <c r="D146" s="11"/>
    </row>
    <row r="147" spans="4:14">
      <c r="D147" s="11"/>
    </row>
    <row r="148" spans="4:14" ht="26" customHeight="1"/>
    <row r="153" spans="4:14" ht="16.25" customHeight="1"/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7" ht="16.25" customHeight="1">
      <c r="A162" s="11"/>
      <c r="B162" s="11"/>
      <c r="C162" s="11"/>
    </row>
    <row r="163" spans="1:7">
      <c r="A163" s="11"/>
      <c r="B163" s="11"/>
      <c r="C163" s="11"/>
    </row>
    <row r="164" spans="1:7">
      <c r="A164" s="11"/>
      <c r="B164" s="11"/>
      <c r="C164" s="11"/>
    </row>
    <row r="171" spans="1:7" ht="16.25" customHeight="1"/>
    <row r="173" spans="1:7">
      <c r="F173" s="13"/>
      <c r="G173" s="13"/>
    </row>
    <row r="180" spans="1:11" s="13" customFormat="1" ht="15.75" customHeight="1">
      <c r="A180"/>
      <c r="B180"/>
      <c r="C180"/>
      <c r="D180"/>
      <c r="E180"/>
      <c r="F180"/>
      <c r="G180"/>
      <c r="H180" s="15"/>
      <c r="I180" s="14"/>
      <c r="J180" s="10"/>
      <c r="K180" s="10"/>
    </row>
    <row r="181" spans="1:11" ht="16.25" customHeight="1"/>
    <row r="182" spans="1:11" ht="22.5" customHeight="1"/>
    <row r="183" spans="1:11" ht="15.75" customHeight="1"/>
    <row r="189" spans="1:11" s="13" customFormat="1">
      <c r="A189"/>
      <c r="B189"/>
      <c r="C189"/>
      <c r="D189"/>
      <c r="E189"/>
      <c r="F189"/>
      <c r="G189"/>
    </row>
    <row r="199" spans="6:7">
      <c r="F199" s="11"/>
      <c r="G199" s="11"/>
    </row>
  </sheetData>
  <sheetProtection algorithmName="SHA-512" hashValue="bjKEFkBSZ16Dae7eYNusBi68dkQVvQwXPZzLYwiVIiRKiBIJBsDxBNzk0+8EeLCkXX6/lW1+oNIiswA35Gv5mg==" saltValue="f7511EDY/B21974cWW7DtQ==" spinCount="100000" sheet="1" objects="1" scenarios="1" formatCells="0" insertRows="0" selectLockedCells="1"/>
  <mergeCells count="3">
    <mergeCell ref="Q8:S8"/>
    <mergeCell ref="T8:V8"/>
    <mergeCell ref="N8:P8"/>
  </mergeCells>
  <hyperlinks>
    <hyperlink ref="F6" r:id="rId1" tooltip="Click this cell to be directed to the AMCAS website" display="Is this a Biology, Chemistry, Physics, or Math Class?                           If so, select &quot;yes&quot; in dropdown menu" xr:uid="{8CC9B755-9236-AE40-9E3F-ACD3745CBE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Definitions!$A$7:$A$12</xm:f>
          </x14:formula1>
          <xm:sqref>C7:C133</xm:sqref>
        </x14:dataValidation>
        <x14:dataValidation type="list" allowBlank="1" showInputMessage="1" showErrorMessage="1" xr:uid="{00000000-0002-0000-0400-000001000000}">
          <x14:formula1>
            <xm:f>Definitions!$C$7:$C$8</xm:f>
          </x14:formula1>
          <xm:sqref>F7:G133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EAAA00"/>
  </sheetPr>
  <dimension ref="A1:J10"/>
  <sheetViews>
    <sheetView workbookViewId="0">
      <selection activeCell="A24" sqref="A24"/>
    </sheetView>
  </sheetViews>
  <sheetFormatPr baseColWidth="10" defaultColWidth="11.1640625" defaultRowHeight="16"/>
  <cols>
    <col min="1" max="10" width="14.5" customWidth="1"/>
  </cols>
  <sheetData>
    <row r="1" spans="1:10" ht="17" thickBot="1"/>
    <row r="2" spans="1:10">
      <c r="A2" s="29"/>
      <c r="B2" s="107" t="s">
        <v>6</v>
      </c>
      <c r="C2" s="108"/>
      <c r="D2" s="109"/>
      <c r="E2" s="110" t="s">
        <v>36</v>
      </c>
      <c r="F2" s="111"/>
      <c r="G2" s="112"/>
      <c r="H2" s="113" t="s">
        <v>34</v>
      </c>
      <c r="I2" s="113"/>
      <c r="J2" s="114"/>
    </row>
    <row r="3" spans="1:10" s="12" customFormat="1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4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'AMCAS Calculator'!N10</f>
        <v>0</v>
      </c>
      <c r="C4" s="40">
        <f>'AMCAS Calculator'!O10</f>
        <v>0</v>
      </c>
      <c r="D4" s="41">
        <f>'AMCAS Calculator'!P10</f>
        <v>0</v>
      </c>
      <c r="E4" s="42">
        <f>'AMCAS Calculator'!Q10</f>
        <v>0</v>
      </c>
      <c r="F4" s="43">
        <f>'AMCAS Calculator'!R10</f>
        <v>0</v>
      </c>
      <c r="G4" s="44">
        <f>'AMCAS Calculator'!S10</f>
        <v>0</v>
      </c>
      <c r="H4" s="45">
        <f>'AMCAS Calculator'!T10</f>
        <v>0</v>
      </c>
      <c r="I4" s="45">
        <f>'AMCAS Calculator'!U10</f>
        <v>0</v>
      </c>
      <c r="J4" s="46">
        <f>'AMCAS Calculator'!V10</f>
        <v>0</v>
      </c>
    </row>
    <row r="5" spans="1:10">
      <c r="A5" s="47" t="s">
        <v>8</v>
      </c>
      <c r="B5" s="48">
        <f>'AMCAS Calculator'!N11</f>
        <v>0</v>
      </c>
      <c r="C5" s="49">
        <f>'AMCAS Calculator'!O11</f>
        <v>0</v>
      </c>
      <c r="D5" s="50">
        <f>'AMCAS Calculator'!P11</f>
        <v>0</v>
      </c>
      <c r="E5" s="51">
        <f>'AMCAS Calculator'!Q11</f>
        <v>0</v>
      </c>
      <c r="F5" s="52">
        <f>'AMCAS Calculator'!R11</f>
        <v>0</v>
      </c>
      <c r="G5" s="53">
        <f>'AMCAS Calculator'!S11</f>
        <v>0</v>
      </c>
      <c r="H5" s="54">
        <f>'AMCAS Calculator'!T11</f>
        <v>0</v>
      </c>
      <c r="I5" s="54">
        <f>'AMCAS Calculator'!U11</f>
        <v>0</v>
      </c>
      <c r="J5" s="55">
        <f>'AMCAS Calculator'!V11</f>
        <v>0</v>
      </c>
    </row>
    <row r="6" spans="1:10">
      <c r="A6" s="47" t="s">
        <v>9</v>
      </c>
      <c r="B6" s="48">
        <f>'AMCAS Calculator'!N12</f>
        <v>0</v>
      </c>
      <c r="C6" s="49">
        <f>'AMCAS Calculator'!O12</f>
        <v>0</v>
      </c>
      <c r="D6" s="50">
        <f>'AMCAS Calculator'!P12</f>
        <v>0</v>
      </c>
      <c r="E6" s="51">
        <f>'AMCAS Calculator'!Q12</f>
        <v>0</v>
      </c>
      <c r="F6" s="52">
        <f>'AMCAS Calculator'!R12</f>
        <v>0</v>
      </c>
      <c r="G6" s="53">
        <f>'AMCAS Calculator'!S12</f>
        <v>0</v>
      </c>
      <c r="H6" s="54">
        <f>'AMCAS Calculator'!T12</f>
        <v>0</v>
      </c>
      <c r="I6" s="54">
        <f>'AMCAS Calculator'!U12</f>
        <v>0</v>
      </c>
      <c r="J6" s="55">
        <f>'AMCAS Calculator'!V12</f>
        <v>0</v>
      </c>
    </row>
    <row r="7" spans="1:10">
      <c r="A7" s="47" t="s">
        <v>10</v>
      </c>
      <c r="B7" s="48">
        <f>'AMCAS Calculator'!N13</f>
        <v>0</v>
      </c>
      <c r="C7" s="49">
        <f>'AMCAS Calculator'!O13</f>
        <v>0</v>
      </c>
      <c r="D7" s="50">
        <f>'AMCAS Calculator'!P13</f>
        <v>0</v>
      </c>
      <c r="E7" s="51">
        <f>'AMCAS Calculator'!Q13</f>
        <v>0</v>
      </c>
      <c r="F7" s="52">
        <f>'AMCAS Calculator'!R13</f>
        <v>0</v>
      </c>
      <c r="G7" s="53">
        <f>'AMCAS Calculator'!S13</f>
        <v>0</v>
      </c>
      <c r="H7" s="54">
        <f>'AMCAS Calculator'!T13</f>
        <v>0</v>
      </c>
      <c r="I7" s="54">
        <f>'AMCAS Calculator'!U13</f>
        <v>0</v>
      </c>
      <c r="J7" s="55">
        <f>'AMCAS Calculator'!V13</f>
        <v>0</v>
      </c>
    </row>
    <row r="8" spans="1:10">
      <c r="A8" s="47" t="s">
        <v>11</v>
      </c>
      <c r="B8" s="48">
        <f>'AMCAS Calculator'!N14</f>
        <v>0</v>
      </c>
      <c r="C8" s="49">
        <f>'AMCAS Calculator'!O14</f>
        <v>0</v>
      </c>
      <c r="D8" s="50">
        <f>'AMCAS Calculator'!P14</f>
        <v>0</v>
      </c>
      <c r="E8" s="51">
        <f>'AMCAS Calculator'!Q14</f>
        <v>0</v>
      </c>
      <c r="F8" s="52">
        <f>'AMCAS Calculator'!R14</f>
        <v>0</v>
      </c>
      <c r="G8" s="53">
        <f>'AMCAS Calculator'!S14</f>
        <v>0</v>
      </c>
      <c r="H8" s="54">
        <f>'AMCAS Calculator'!T14</f>
        <v>0</v>
      </c>
      <c r="I8" s="54">
        <f>'AMCAS Calculator'!U14</f>
        <v>0</v>
      </c>
      <c r="J8" s="55">
        <f>'AMCAS Calculator'!V14</f>
        <v>0</v>
      </c>
    </row>
    <row r="9" spans="1:10">
      <c r="A9" s="47" t="s">
        <v>12</v>
      </c>
      <c r="B9" s="24">
        <f>'AMCAS Calculator'!N15</f>
        <v>0</v>
      </c>
      <c r="C9" s="23">
        <f>'AMCAS Calculator'!O15</f>
        <v>0</v>
      </c>
      <c r="D9" s="71">
        <f>'AMCAS Calculator'!P15</f>
        <v>0</v>
      </c>
      <c r="E9" s="51">
        <f>'AMCAS Calculator'!Q15</f>
        <v>0</v>
      </c>
      <c r="F9" s="52">
        <f>'AMCAS Calculator'!R15</f>
        <v>0</v>
      </c>
      <c r="G9" s="53">
        <f>'AMCAS Calculator'!S15</f>
        <v>0</v>
      </c>
      <c r="H9" s="23">
        <f>'AMCAS Calculator'!T15</f>
        <v>0</v>
      </c>
      <c r="I9" s="23">
        <f>'AMCAS Calculator'!U15</f>
        <v>0</v>
      </c>
      <c r="J9" s="55">
        <f>'AMCAS Calculator'!V15</f>
        <v>0</v>
      </c>
    </row>
    <row r="10" spans="1:10" ht="17" thickBot="1">
      <c r="A10" s="62" t="s">
        <v>13</v>
      </c>
      <c r="B10" s="63">
        <f>'AMCAS Calculator'!N16</f>
        <v>0</v>
      </c>
      <c r="C10" s="64">
        <f>'AMCAS Calculator'!O16</f>
        <v>0</v>
      </c>
      <c r="D10" s="65">
        <f>'AMCAS Calculator'!P16</f>
        <v>0</v>
      </c>
      <c r="E10" s="66">
        <f>'AMCAS Calculator'!Q16</f>
        <v>0</v>
      </c>
      <c r="F10" s="67">
        <f>'AMCAS Calculator'!R16</f>
        <v>0</v>
      </c>
      <c r="G10" s="68">
        <f>'AMCAS Calculator'!S16</f>
        <v>0</v>
      </c>
      <c r="H10" s="69">
        <f>'AMCAS Calculator'!T16</f>
        <v>0</v>
      </c>
      <c r="I10" s="69">
        <f>'AMCAS Calculator'!U16</f>
        <v>0</v>
      </c>
      <c r="J10" s="70">
        <f>'AMCAS Calculator'!V16</f>
        <v>0</v>
      </c>
    </row>
  </sheetData>
  <sheetProtection algorithmName="SHA-512" hashValue="RkMOn8TMBWrXdT2/x66J0c5LPMEZIlngbyhVuBV4z7ZQ7aYDHJZMMFvA0EJfhoRAybmfp9mWi4cJyWBNt7kWPA==" saltValue="Prd1xxv8hR6Yam6jvzjQGA==" spinCount="100000" sheet="1" scenarios="1" selectLockedCells="1" selectUnlockedCells="1"/>
  <mergeCells count="3">
    <mergeCell ref="H2:J2"/>
    <mergeCell ref="B2:D2"/>
    <mergeCell ref="E2:G2"/>
  </mergeCells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8F11-E619-9F45-AEE8-449EA6DB0660}">
  <sheetPr>
    <tabColor theme="5"/>
  </sheetPr>
  <dimension ref="A1:V199"/>
  <sheetViews>
    <sheetView workbookViewId="0">
      <selection activeCell="F6" sqref="F6"/>
    </sheetView>
  </sheetViews>
  <sheetFormatPr baseColWidth="10" defaultColWidth="8.6640625" defaultRowHeight="16"/>
  <cols>
    <col min="1" max="1" width="20.1640625" style="13" customWidth="1"/>
    <col min="2" max="2" width="30" style="13" customWidth="1"/>
    <col min="3" max="3" width="14" style="13" customWidth="1"/>
    <col min="4" max="4" width="21" style="13" customWidth="1"/>
    <col min="5" max="5" width="25" style="13" customWidth="1"/>
    <col min="6" max="6" width="25.1640625" style="13" customWidth="1"/>
    <col min="7" max="7" width="30.6640625" style="13" customWidth="1"/>
    <col min="8" max="8" width="30.5" style="13" customWidth="1"/>
    <col min="9" max="9" width="25" style="13" bestFit="1" customWidth="1"/>
    <col min="10" max="10" width="23.6640625" style="13" customWidth="1"/>
    <col min="11" max="12" width="8.6640625" style="13"/>
    <col min="13" max="22" width="14.5" style="13" customWidth="1"/>
    <col min="23" max="16384" width="8.6640625" style="13"/>
  </cols>
  <sheetData>
    <row r="1" spans="1:22" ht="45">
      <c r="A1" s="25" t="s">
        <v>56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74</v>
      </c>
      <c r="F6" s="105" t="s">
        <v>71</v>
      </c>
      <c r="G6" s="98" t="s">
        <v>44</v>
      </c>
      <c r="H6" s="99" t="s">
        <v>57</v>
      </c>
      <c r="I6" s="100" t="s">
        <v>58</v>
      </c>
      <c r="J6" s="101" t="s">
        <v>59</v>
      </c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ref="J8:J70" si="0">IFERROR( I8*H8,"")</f>
        <v/>
      </c>
      <c r="M8" s="29"/>
      <c r="N8" s="107" t="s">
        <v>41</v>
      </c>
      <c r="O8" s="108"/>
      <c r="P8" s="109"/>
      <c r="Q8" s="110" t="s">
        <v>42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0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0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1" xml:space="preserve"> T10-N10</f>
        <v>0</v>
      </c>
      <c r="R10" s="43">
        <f t="shared" ref="R10:R16" si="2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0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1"/>
        <v>0</v>
      </c>
      <c r="R11" s="52">
        <f t="shared" si="2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0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1"/>
        <v>0</v>
      </c>
      <c r="R12" s="52">
        <f t="shared" si="2"/>
        <v>0</v>
      </c>
      <c r="S12" s="53">
        <f t="shared" ref="S12:S15" si="3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0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1"/>
        <v>0</v>
      </c>
      <c r="R13" s="52">
        <f t="shared" si="2"/>
        <v>0</v>
      </c>
      <c r="S13" s="53">
        <f t="shared" si="3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0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1"/>
        <v>0</v>
      </c>
      <c r="R14" s="52">
        <f t="shared" si="2"/>
        <v>0</v>
      </c>
      <c r="S14" s="53">
        <f t="shared" si="3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0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1"/>
        <v>0</v>
      </c>
      <c r="R15" s="59">
        <f t="shared" si="2"/>
        <v>0</v>
      </c>
      <c r="S15" s="60">
        <f t="shared" si="3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0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1"/>
        <v>0</v>
      </c>
      <c r="R16" s="67">
        <f t="shared" si="2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0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0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0"/>
        <v/>
      </c>
    </row>
    <row r="20" spans="1:10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0"/>
        <v/>
      </c>
    </row>
    <row r="21" spans="1:10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0"/>
        <v/>
      </c>
    </row>
    <row r="22" spans="1:10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0"/>
        <v/>
      </c>
    </row>
    <row r="23" spans="1:10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0"/>
        <v/>
      </c>
    </row>
    <row r="24" spans="1:10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0"/>
        <v/>
      </c>
    </row>
    <row r="25" spans="1:10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0"/>
        <v/>
      </c>
    </row>
    <row r="26" spans="1:10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0"/>
        <v/>
      </c>
    </row>
    <row r="27" spans="1:10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0"/>
        <v/>
      </c>
    </row>
    <row r="28" spans="1:10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0"/>
        <v/>
      </c>
    </row>
    <row r="29" spans="1:10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0"/>
        <v/>
      </c>
    </row>
    <row r="30" spans="1:10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0"/>
        <v/>
      </c>
    </row>
    <row r="31" spans="1:10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0"/>
        <v/>
      </c>
    </row>
    <row r="32" spans="1:10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0"/>
        <v/>
      </c>
    </row>
    <row r="33" spans="1:10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0"/>
        <v/>
      </c>
    </row>
    <row r="34" spans="1:10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0"/>
        <v/>
      </c>
    </row>
    <row r="35" spans="1:10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0"/>
        <v/>
      </c>
    </row>
    <row r="36" spans="1:10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0"/>
        <v/>
      </c>
    </row>
    <row r="37" spans="1:10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0"/>
        <v/>
      </c>
    </row>
    <row r="38" spans="1:10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0"/>
        <v/>
      </c>
    </row>
    <row r="39" spans="1:10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0"/>
        <v/>
      </c>
    </row>
    <row r="40" spans="1:10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 t="shared" si="0"/>
        <v/>
      </c>
    </row>
    <row r="41" spans="1:10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si="0"/>
        <v/>
      </c>
    </row>
    <row r="42" spans="1:10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0"/>
        <v/>
      </c>
    </row>
    <row r="43" spans="1:10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0"/>
        <v/>
      </c>
    </row>
    <row r="44" spans="1:10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0"/>
        <v/>
      </c>
    </row>
    <row r="45" spans="1:10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0"/>
        <v/>
      </c>
    </row>
    <row r="46" spans="1:10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0"/>
        <v/>
      </c>
    </row>
    <row r="47" spans="1:10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0"/>
        <v/>
      </c>
    </row>
    <row r="48" spans="1:10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0"/>
        <v/>
      </c>
    </row>
    <row r="49" spans="1:10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0"/>
        <v/>
      </c>
    </row>
    <row r="50" spans="1:10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0"/>
        <v/>
      </c>
    </row>
    <row r="51" spans="1:10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0"/>
        <v/>
      </c>
    </row>
    <row r="52" spans="1:10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0"/>
        <v/>
      </c>
    </row>
    <row r="53" spans="1:10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0"/>
        <v/>
      </c>
    </row>
    <row r="54" spans="1:10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0"/>
        <v/>
      </c>
    </row>
    <row r="55" spans="1:10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0"/>
        <v/>
      </c>
    </row>
    <row r="56" spans="1:10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0"/>
        <v/>
      </c>
    </row>
    <row r="57" spans="1:10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0"/>
        <v/>
      </c>
    </row>
    <row r="58" spans="1:10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0"/>
        <v/>
      </c>
    </row>
    <row r="59" spans="1:10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0"/>
        <v/>
      </c>
    </row>
    <row r="60" spans="1:10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0"/>
        <v/>
      </c>
    </row>
    <row r="61" spans="1:10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0"/>
        <v/>
      </c>
    </row>
    <row r="62" spans="1:10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0"/>
        <v/>
      </c>
    </row>
    <row r="63" spans="1:10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0"/>
        <v/>
      </c>
    </row>
    <row r="64" spans="1:10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0"/>
        <v/>
      </c>
    </row>
    <row r="65" spans="1:10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0"/>
        <v/>
      </c>
    </row>
    <row r="66" spans="1:10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0"/>
        <v/>
      </c>
    </row>
    <row r="67" spans="1:10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0"/>
        <v/>
      </c>
    </row>
    <row r="68" spans="1:10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0"/>
        <v/>
      </c>
    </row>
    <row r="69" spans="1:10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0"/>
        <v/>
      </c>
    </row>
    <row r="70" spans="1:10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0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ref="J71:J133" si="4">IFERROR( I71*H71,"")</f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si="4"/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4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4"/>
        <v/>
      </c>
    </row>
    <row r="75" spans="1:10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4"/>
        <v/>
      </c>
    </row>
    <row r="76" spans="1:10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4"/>
        <v/>
      </c>
    </row>
    <row r="77" spans="1:10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4"/>
        <v/>
      </c>
    </row>
    <row r="78" spans="1:10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4"/>
        <v/>
      </c>
    </row>
    <row r="79" spans="1:10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4"/>
        <v/>
      </c>
    </row>
    <row r="80" spans="1:10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4"/>
        <v/>
      </c>
    </row>
    <row r="81" spans="1:10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4"/>
        <v/>
      </c>
    </row>
    <row r="82" spans="1:10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4"/>
        <v/>
      </c>
    </row>
    <row r="83" spans="1:10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4"/>
        <v/>
      </c>
    </row>
    <row r="84" spans="1:10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4"/>
        <v/>
      </c>
    </row>
    <row r="85" spans="1:10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4"/>
        <v/>
      </c>
    </row>
    <row r="86" spans="1:10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4"/>
        <v/>
      </c>
    </row>
    <row r="87" spans="1:10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4"/>
        <v/>
      </c>
    </row>
    <row r="88" spans="1:10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4"/>
        <v/>
      </c>
    </row>
    <row r="89" spans="1:10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4"/>
        <v/>
      </c>
    </row>
    <row r="90" spans="1:10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4"/>
        <v/>
      </c>
    </row>
    <row r="91" spans="1:10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4"/>
        <v/>
      </c>
    </row>
    <row r="92" spans="1:10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4"/>
        <v/>
      </c>
    </row>
    <row r="93" spans="1:10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4"/>
        <v/>
      </c>
    </row>
    <row r="94" spans="1:10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4"/>
        <v/>
      </c>
    </row>
    <row r="95" spans="1:10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4"/>
        <v/>
      </c>
    </row>
    <row r="96" spans="1:10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4"/>
        <v/>
      </c>
    </row>
    <row r="97" spans="1:10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4"/>
        <v/>
      </c>
    </row>
    <row r="98" spans="1:10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4"/>
        <v/>
      </c>
    </row>
    <row r="99" spans="1:10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4"/>
        <v/>
      </c>
    </row>
    <row r="100" spans="1:10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4"/>
        <v/>
      </c>
    </row>
    <row r="101" spans="1:10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4"/>
        <v/>
      </c>
    </row>
    <row r="102" spans="1:10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4"/>
        <v/>
      </c>
    </row>
    <row r="103" spans="1:10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4"/>
        <v/>
      </c>
    </row>
    <row r="104" spans="1:10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4"/>
        <v/>
      </c>
    </row>
    <row r="105" spans="1:10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si="4"/>
        <v/>
      </c>
    </row>
    <row r="106" spans="1:10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4"/>
        <v/>
      </c>
    </row>
    <row r="107" spans="1:10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4"/>
        <v/>
      </c>
    </row>
    <row r="108" spans="1:10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4"/>
        <v/>
      </c>
    </row>
    <row r="109" spans="1:10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4"/>
        <v/>
      </c>
    </row>
    <row r="110" spans="1:10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4"/>
        <v/>
      </c>
    </row>
    <row r="111" spans="1:10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4"/>
        <v/>
      </c>
    </row>
    <row r="112" spans="1:10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4"/>
        <v/>
      </c>
    </row>
    <row r="113" spans="1:10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4"/>
        <v/>
      </c>
    </row>
    <row r="114" spans="1:10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4"/>
        <v/>
      </c>
    </row>
    <row r="115" spans="1:10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4"/>
        <v/>
      </c>
    </row>
    <row r="116" spans="1:10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4"/>
        <v/>
      </c>
    </row>
    <row r="117" spans="1:10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4"/>
        <v/>
      </c>
    </row>
    <row r="118" spans="1:10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4"/>
        <v/>
      </c>
    </row>
    <row r="119" spans="1:10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4"/>
        <v/>
      </c>
    </row>
    <row r="120" spans="1:10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4"/>
        <v/>
      </c>
    </row>
    <row r="121" spans="1:10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4"/>
        <v/>
      </c>
    </row>
    <row r="122" spans="1:10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4"/>
        <v/>
      </c>
    </row>
    <row r="123" spans="1:10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4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4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4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4"/>
        <v/>
      </c>
    </row>
    <row r="127" spans="1:10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4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4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4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4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4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4"/>
        <v/>
      </c>
    </row>
    <row r="133" spans="1:10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19">
        <f>IF(G133="yes", IF(E133="", 0, VLOOKUP(E133,Definitions!$H$7:$I$25,2)), E133)</f>
        <v>0</v>
      </c>
      <c r="J133" s="21" t="str">
        <f t="shared" si="4"/>
        <v/>
      </c>
    </row>
    <row r="134" spans="1:10">
      <c r="B134" s="8"/>
    </row>
    <row r="135" spans="1:10">
      <c r="C135" s="9"/>
    </row>
    <row r="144" spans="1:10">
      <c r="D144" s="11"/>
      <c r="E144" s="11"/>
    </row>
    <row r="146" spans="4:14">
      <c r="D146" s="11"/>
    </row>
    <row r="147" spans="4:14">
      <c r="D147" s="11"/>
    </row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80" spans="8:11">
      <c r="H180" s="15"/>
      <c r="I180" s="14"/>
      <c r="J180" s="10"/>
      <c r="K180" s="10"/>
    </row>
    <row r="199" spans="6:7">
      <c r="F199" s="11"/>
      <c r="G199" s="11"/>
    </row>
  </sheetData>
  <sheetProtection algorithmName="SHA-512" hashValue="Jrm80Ac376s6nYpvb+R6i1jIRmRZpbF7261CIKM/A/LjW7S2JcFYs5TpYCErkRMiVvWYTmGJnDFt8JCZ27QTRg==" saltValue="nt8jsvDjLlxsijuAWPIJEQ==" spinCount="100000" sheet="1" objects="1" scenarios="1" formatCells="0" insertRows="0" selectLockedCells="1"/>
  <mergeCells count="3">
    <mergeCell ref="N8:P8"/>
    <mergeCell ref="Q8:S8"/>
    <mergeCell ref="T8:V8"/>
  </mergeCells>
  <hyperlinks>
    <hyperlink ref="F6" r:id="rId1" tooltip="Click cell to be directed to CASPA website" display="Is this a Science Class?                  If so, select &quot;yes&quot; in dropdown menu                  Click here to find out" xr:uid="{F31059F3-14EA-D342-A42E-CFC7A5DB014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1E77A2-A8CE-2F45-A47D-4F4C8E5B3324}">
          <x14:formula1>
            <xm:f>Definitions!$C$7:$C$8</xm:f>
          </x14:formula1>
          <xm:sqref>F7:G133</xm:sqref>
        </x14:dataValidation>
        <x14:dataValidation type="list" allowBlank="1" showInputMessage="1" showErrorMessage="1" xr:uid="{540F3990-1FE5-3A47-A5D1-F7BBB4A470A6}">
          <x14:formula1>
            <xm:f>Definitions!$A$7:$A$12</xm:f>
          </x14:formula1>
          <xm:sqref>C7:C133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7FB4-8C25-6649-9588-DFE446716889}">
  <sheetPr>
    <tabColor theme="5"/>
  </sheetPr>
  <dimension ref="A1:J10"/>
  <sheetViews>
    <sheetView topLeftCell="A14" workbookViewId="0">
      <selection activeCell="B3" sqref="B3"/>
    </sheetView>
  </sheetViews>
  <sheetFormatPr baseColWidth="10" defaultColWidth="11.1640625" defaultRowHeight="16"/>
  <cols>
    <col min="1" max="10" width="14.5" style="13" customWidth="1"/>
    <col min="11" max="16384" width="11.1640625" style="13"/>
  </cols>
  <sheetData>
    <row r="1" spans="1:10" ht="17" thickBot="1"/>
    <row r="2" spans="1:10">
      <c r="A2" s="29"/>
      <c r="B2" s="107" t="s">
        <v>41</v>
      </c>
      <c r="C2" s="108"/>
      <c r="D2" s="109"/>
      <c r="E2" s="110" t="s">
        <v>36</v>
      </c>
      <c r="F2" s="111"/>
      <c r="G2" s="112"/>
      <c r="H2" s="113" t="s">
        <v>34</v>
      </c>
      <c r="I2" s="113"/>
      <c r="J2" s="114"/>
    </row>
    <row r="3" spans="1:10" ht="17" thickBot="1">
      <c r="A3" s="30"/>
      <c r="B3" s="31" t="s">
        <v>26</v>
      </c>
      <c r="C3" s="32" t="s">
        <v>35</v>
      </c>
      <c r="D3" s="33" t="s">
        <v>5</v>
      </c>
      <c r="E3" s="34" t="s">
        <v>26</v>
      </c>
      <c r="F3" s="35" t="s">
        <v>35</v>
      </c>
      <c r="G3" s="104" t="s">
        <v>5</v>
      </c>
      <c r="H3" s="36" t="s">
        <v>26</v>
      </c>
      <c r="I3" s="36" t="s">
        <v>35</v>
      </c>
      <c r="J3" s="37" t="s">
        <v>5</v>
      </c>
    </row>
    <row r="4" spans="1:10">
      <c r="A4" s="38" t="s">
        <v>7</v>
      </c>
      <c r="B4" s="39">
        <f>'CASPA Calculator'!N10</f>
        <v>0</v>
      </c>
      <c r="C4" s="40">
        <f>'CASPA Calculator'!O10</f>
        <v>0</v>
      </c>
      <c r="D4" s="41">
        <f>'CASPA Calculator'!P10</f>
        <v>0</v>
      </c>
      <c r="E4" s="42">
        <f>'CASPA Calculator'!Q10</f>
        <v>0</v>
      </c>
      <c r="F4" s="43">
        <f>'CASPA Calculator'!R10</f>
        <v>0</v>
      </c>
      <c r="G4" s="44">
        <f>'CASPA Calculator'!S10</f>
        <v>0</v>
      </c>
      <c r="H4" s="45">
        <f>'CASPA Calculator'!T10</f>
        <v>0</v>
      </c>
      <c r="I4" s="45">
        <f>'CASPA Calculator'!U10</f>
        <v>0</v>
      </c>
      <c r="J4" s="46">
        <f>'CASPA Calculator'!V10</f>
        <v>0</v>
      </c>
    </row>
    <row r="5" spans="1:10">
      <c r="A5" s="47" t="s">
        <v>8</v>
      </c>
      <c r="B5" s="48">
        <f>'CASPA Calculator'!N11</f>
        <v>0</v>
      </c>
      <c r="C5" s="49">
        <f>'CASPA Calculator'!O11</f>
        <v>0</v>
      </c>
      <c r="D5" s="50">
        <f>'CASPA Calculator'!P11</f>
        <v>0</v>
      </c>
      <c r="E5" s="51">
        <f>'CASPA Calculator'!Q11</f>
        <v>0</v>
      </c>
      <c r="F5" s="52">
        <f>'CASPA Calculator'!R11</f>
        <v>0</v>
      </c>
      <c r="G5" s="53">
        <f>'CASPA Calculator'!S11</f>
        <v>0</v>
      </c>
      <c r="H5" s="54">
        <f>'CASPA Calculator'!T11</f>
        <v>0</v>
      </c>
      <c r="I5" s="54">
        <f>'CASPA Calculator'!U11</f>
        <v>0</v>
      </c>
      <c r="J5" s="55">
        <f>'CASPA Calculator'!V11</f>
        <v>0</v>
      </c>
    </row>
    <row r="6" spans="1:10">
      <c r="A6" s="47" t="s">
        <v>9</v>
      </c>
      <c r="B6" s="48">
        <f>'CASPA Calculator'!N12</f>
        <v>0</v>
      </c>
      <c r="C6" s="49">
        <f>'CASPA Calculator'!O12</f>
        <v>0</v>
      </c>
      <c r="D6" s="50">
        <f>'CASPA Calculator'!P12</f>
        <v>0</v>
      </c>
      <c r="E6" s="51">
        <f>'CASPA Calculator'!Q12</f>
        <v>0</v>
      </c>
      <c r="F6" s="52">
        <f>'CASPA Calculator'!R12</f>
        <v>0</v>
      </c>
      <c r="G6" s="53">
        <f>'CASPA Calculator'!S12</f>
        <v>0</v>
      </c>
      <c r="H6" s="54">
        <f>'CASPA Calculator'!T12</f>
        <v>0</v>
      </c>
      <c r="I6" s="54">
        <f>'CASPA Calculator'!U12</f>
        <v>0</v>
      </c>
      <c r="J6" s="55">
        <f>'CASPA Calculator'!V12</f>
        <v>0</v>
      </c>
    </row>
    <row r="7" spans="1:10">
      <c r="A7" s="47" t="s">
        <v>10</v>
      </c>
      <c r="B7" s="48">
        <f>'CASPA Calculator'!N13</f>
        <v>0</v>
      </c>
      <c r="C7" s="49">
        <f>'CASPA Calculator'!O13</f>
        <v>0</v>
      </c>
      <c r="D7" s="50">
        <f>'CASPA Calculator'!P13</f>
        <v>0</v>
      </c>
      <c r="E7" s="51">
        <f>'CASPA Calculator'!Q13</f>
        <v>0</v>
      </c>
      <c r="F7" s="52">
        <f>'CASPA Calculator'!R13</f>
        <v>0</v>
      </c>
      <c r="G7" s="53">
        <f>'CASPA Calculator'!S13</f>
        <v>0</v>
      </c>
      <c r="H7" s="54">
        <f>'CASPA Calculator'!T13</f>
        <v>0</v>
      </c>
      <c r="I7" s="54">
        <f>'CASPA Calculator'!U13</f>
        <v>0</v>
      </c>
      <c r="J7" s="55">
        <f>'CASPA Calculator'!V13</f>
        <v>0</v>
      </c>
    </row>
    <row r="8" spans="1:10">
      <c r="A8" s="47" t="s">
        <v>11</v>
      </c>
      <c r="B8" s="48">
        <f>'CASPA Calculator'!N14</f>
        <v>0</v>
      </c>
      <c r="C8" s="49">
        <f>'CASPA Calculator'!O14</f>
        <v>0</v>
      </c>
      <c r="D8" s="50">
        <f>'CASPA Calculator'!P14</f>
        <v>0</v>
      </c>
      <c r="E8" s="51">
        <f>'CASPA Calculator'!Q14</f>
        <v>0</v>
      </c>
      <c r="F8" s="52">
        <f>'CASPA Calculator'!R14</f>
        <v>0</v>
      </c>
      <c r="G8" s="53">
        <f>'CASPA Calculator'!S14</f>
        <v>0</v>
      </c>
      <c r="H8" s="54">
        <f>'CASPA Calculator'!T14</f>
        <v>0</v>
      </c>
      <c r="I8" s="54">
        <f>'CASPA Calculator'!U14</f>
        <v>0</v>
      </c>
      <c r="J8" s="55">
        <f>'CASPA Calculator'!V14</f>
        <v>0</v>
      </c>
    </row>
    <row r="9" spans="1:10">
      <c r="A9" s="47" t="s">
        <v>12</v>
      </c>
      <c r="B9" s="24">
        <f>'CASPA Calculator'!N15</f>
        <v>0</v>
      </c>
      <c r="C9" s="23">
        <f>'CASPA Calculator'!O15</f>
        <v>0</v>
      </c>
      <c r="D9" s="71">
        <f>'CASPA Calculator'!P15</f>
        <v>0</v>
      </c>
      <c r="E9" s="51">
        <f>'CASPA Calculator'!Q15</f>
        <v>0</v>
      </c>
      <c r="F9" s="52">
        <f>'CASPA Calculator'!R15</f>
        <v>0</v>
      </c>
      <c r="G9" s="53">
        <f>'CASPA Calculator'!S15</f>
        <v>0</v>
      </c>
      <c r="H9" s="23">
        <f>'CASPA Calculator'!T15</f>
        <v>0</v>
      </c>
      <c r="I9" s="23">
        <f>'CASPA Calculator'!U15</f>
        <v>0</v>
      </c>
      <c r="J9" s="55">
        <f>'CASPA Calculator'!V15</f>
        <v>0</v>
      </c>
    </row>
    <row r="10" spans="1:10" ht="17" thickBot="1">
      <c r="A10" s="62" t="s">
        <v>13</v>
      </c>
      <c r="B10" s="63">
        <f>'CASPA Calculator'!N16</f>
        <v>0</v>
      </c>
      <c r="C10" s="64">
        <f>'CASPA Calculator'!O16</f>
        <v>0</v>
      </c>
      <c r="D10" s="65">
        <f>'CASPA Calculator'!P16</f>
        <v>0</v>
      </c>
      <c r="E10" s="66">
        <f>'CASPA Calculator'!Q16</f>
        <v>0</v>
      </c>
      <c r="F10" s="67">
        <f>'CASPA Calculator'!R16</f>
        <v>0</v>
      </c>
      <c r="G10" s="68">
        <f>'CASPA Calculator'!S16</f>
        <v>0</v>
      </c>
      <c r="H10" s="69">
        <f>'CASPA Calculator'!T16</f>
        <v>0</v>
      </c>
      <c r="I10" s="69">
        <f>'CASPA Calculator'!U16</f>
        <v>0</v>
      </c>
      <c r="J10" s="70">
        <f>'CASPA Calculator'!V16</f>
        <v>0</v>
      </c>
    </row>
  </sheetData>
  <sheetProtection algorithmName="SHA-512" hashValue="xGjOzzp5i3jo/udQ8nzfatxHQkDJINDSjD0GNM1USsjOdXw0V5dpqS5opeVh68DHDC3MAA2VaMMjuaUr5Z4w7A==" saltValue="fKJIwikayj6pNbeZRBo7TQ==" spinCount="100000" sheet="1" scenarios="1" selectLockedCells="1" selectUnlockedCells="1"/>
  <mergeCells count="3">
    <mergeCell ref="B2:D2"/>
    <mergeCell ref="E2:G2"/>
    <mergeCell ref="H2:J2"/>
  </mergeCell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A8A0-9634-2C44-82DE-04EA33FE6056}">
  <sheetPr>
    <tabColor rgb="FF00B0F0"/>
  </sheetPr>
  <dimension ref="A1:V199"/>
  <sheetViews>
    <sheetView topLeftCell="E1" workbookViewId="0">
      <selection activeCell="F12" sqref="F12"/>
    </sheetView>
  </sheetViews>
  <sheetFormatPr baseColWidth="10" defaultColWidth="8.6640625" defaultRowHeight="16"/>
  <cols>
    <col min="1" max="1" width="20.1640625" style="13" customWidth="1"/>
    <col min="2" max="2" width="30" style="13" customWidth="1"/>
    <col min="3" max="3" width="14" style="13" customWidth="1"/>
    <col min="4" max="4" width="21" style="13" customWidth="1"/>
    <col min="5" max="5" width="25" style="13" customWidth="1"/>
    <col min="6" max="6" width="25.1640625" style="13" customWidth="1"/>
    <col min="7" max="7" width="30.6640625" style="13" customWidth="1"/>
    <col min="8" max="8" width="30.5" style="13" customWidth="1"/>
    <col min="9" max="9" width="25" style="13" bestFit="1" customWidth="1"/>
    <col min="10" max="10" width="23.6640625" style="13" customWidth="1"/>
    <col min="11" max="12" width="8.6640625" style="13"/>
    <col min="13" max="22" width="14.5" style="13" customWidth="1"/>
    <col min="23" max="16384" width="8.6640625" style="13"/>
  </cols>
  <sheetData>
    <row r="1" spans="1:22" ht="45">
      <c r="A1" s="25" t="s">
        <v>60</v>
      </c>
    </row>
    <row r="2" spans="1:22">
      <c r="A2" s="26" t="s">
        <v>32</v>
      </c>
    </row>
    <row r="3" spans="1:22" ht="17" thickBot="1">
      <c r="B3" s="1"/>
    </row>
    <row r="4" spans="1:22" ht="17" hidden="1" thickBot="1"/>
    <row r="5" spans="1:22" ht="17" hidden="1" thickBot="1"/>
    <row r="6" spans="1:22" ht="105" customHeight="1">
      <c r="A6" s="96" t="s">
        <v>55</v>
      </c>
      <c r="B6" s="97" t="s">
        <v>27</v>
      </c>
      <c r="C6" s="102" t="s">
        <v>48</v>
      </c>
      <c r="D6" s="97" t="s">
        <v>30</v>
      </c>
      <c r="E6" s="97" t="s">
        <v>74</v>
      </c>
      <c r="F6" s="105" t="s">
        <v>73</v>
      </c>
      <c r="G6" s="98" t="s">
        <v>44</v>
      </c>
      <c r="H6" s="99" t="s">
        <v>62</v>
      </c>
      <c r="I6" s="100" t="s">
        <v>63</v>
      </c>
      <c r="J6" s="101" t="s">
        <v>64</v>
      </c>
    </row>
    <row r="7" spans="1:22" ht="17" thickBot="1">
      <c r="A7" s="2"/>
      <c r="B7" s="3"/>
      <c r="C7" s="5"/>
      <c r="D7" s="16"/>
      <c r="E7" s="3"/>
      <c r="F7" s="2"/>
      <c r="G7" s="2"/>
      <c r="H7" s="20" t="str">
        <f>IF(D7=" ",0,IFERROR(VLOOKUP(D7,Definitions!$E$7:$F$20,2,FALSE),""))</f>
        <v/>
      </c>
      <c r="I7" s="19">
        <f>IF(G7="yes", IF(E7="", 0, VLOOKUP(E7,Definitions!$H$7:$I$25,2)), E7)</f>
        <v>0</v>
      </c>
      <c r="J7" s="21" t="str">
        <f>IFERROR( I7*H7,"")</f>
        <v/>
      </c>
    </row>
    <row r="8" spans="1:22">
      <c r="A8" s="4"/>
      <c r="B8" s="5"/>
      <c r="C8" s="5"/>
      <c r="D8" s="17"/>
      <c r="E8" s="5"/>
      <c r="F8" s="4"/>
      <c r="G8" s="4"/>
      <c r="H8" s="20" t="str">
        <f>IF(D8=" ",0,IFERROR(VLOOKUP(D8,Definitions!$E$7:$F$20,2,FALSE),""))</f>
        <v/>
      </c>
      <c r="I8" s="19">
        <f>IF(G8="yes", IF(E8="", 0, VLOOKUP(E8,Definitions!$H$7:$I$25,2)), E8)</f>
        <v>0</v>
      </c>
      <c r="J8" s="21" t="str">
        <f t="shared" ref="J8:J71" si="0">IFERROR( I8*H8,"")</f>
        <v/>
      </c>
      <c r="M8" s="29"/>
      <c r="N8" s="107" t="s">
        <v>41</v>
      </c>
      <c r="O8" s="108"/>
      <c r="P8" s="109"/>
      <c r="Q8" s="110" t="s">
        <v>42</v>
      </c>
      <c r="R8" s="111"/>
      <c r="S8" s="112"/>
      <c r="T8" s="113" t="s">
        <v>34</v>
      </c>
      <c r="U8" s="113"/>
      <c r="V8" s="114"/>
    </row>
    <row r="9" spans="1:22" ht="17" thickBot="1">
      <c r="A9" s="4"/>
      <c r="B9" s="5"/>
      <c r="C9" s="5"/>
      <c r="D9" s="17"/>
      <c r="E9" s="5"/>
      <c r="F9" s="4"/>
      <c r="G9" s="4"/>
      <c r="H9" s="20" t="str">
        <f>IF(D9=" ",0,IFERROR(VLOOKUP(D9,Definitions!$E$7:$F$20,2,FALSE),""))</f>
        <v/>
      </c>
      <c r="I9" s="19">
        <f>IF(G9="yes", IF(E9="", 0, VLOOKUP(E9,Definitions!$H$7:$I$25,2)), E9)</f>
        <v>0</v>
      </c>
      <c r="J9" s="21" t="str">
        <f t="shared" si="0"/>
        <v/>
      </c>
      <c r="M9" s="30"/>
      <c r="N9" s="31" t="s">
        <v>26</v>
      </c>
      <c r="O9" s="32" t="s">
        <v>35</v>
      </c>
      <c r="P9" s="33" t="s">
        <v>5</v>
      </c>
      <c r="Q9" s="34" t="s">
        <v>26</v>
      </c>
      <c r="R9" s="35" t="s">
        <v>35</v>
      </c>
      <c r="S9" s="103" t="s">
        <v>5</v>
      </c>
      <c r="T9" s="36" t="s">
        <v>26</v>
      </c>
      <c r="U9" s="36" t="s">
        <v>35</v>
      </c>
      <c r="V9" s="37" t="s">
        <v>5</v>
      </c>
    </row>
    <row r="10" spans="1:22">
      <c r="A10" s="4"/>
      <c r="B10" s="5"/>
      <c r="C10" s="5"/>
      <c r="D10" s="17"/>
      <c r="E10" s="5"/>
      <c r="F10" s="4"/>
      <c r="G10" s="4"/>
      <c r="H10" s="20" t="str">
        <f>IF(D10=" ",0,IFERROR(VLOOKUP(D10,Definitions!$E$7:$F$20,2,FALSE),""))</f>
        <v/>
      </c>
      <c r="I10" s="19">
        <f>IF(G10="yes", IF(E10="", 0, VLOOKUP(E10,Definitions!$H$7:$I$25,2)), E10)</f>
        <v>0</v>
      </c>
      <c r="J10" s="21" t="str">
        <f t="shared" si="0"/>
        <v/>
      </c>
      <c r="M10" s="38" t="s">
        <v>7</v>
      </c>
      <c r="N10" s="39">
        <f>SUMIFS($I$7:$I$133,$C$7:$C$133, "Freshman", $F$7:$F$133,"Yes")</f>
        <v>0</v>
      </c>
      <c r="O10" s="40">
        <f>SUMIFS($J$7:$J$133, $C$7:$C$133, "Freshman", $F$7:$F$133,"yes")</f>
        <v>0</v>
      </c>
      <c r="P10" s="41">
        <f>O10/IF(N10=0, 1, N10)</f>
        <v>0</v>
      </c>
      <c r="Q10" s="42">
        <f t="shared" ref="Q10:Q16" si="1" xml:space="preserve"> T10-N10</f>
        <v>0</v>
      </c>
      <c r="R10" s="43">
        <f t="shared" ref="R10:R16" si="2">U10-O10</f>
        <v>0</v>
      </c>
      <c r="S10" s="44">
        <f>R10/IF(Q10=0, 1, Q10)</f>
        <v>0</v>
      </c>
      <c r="T10" s="45">
        <f>SUMIF($C$7:$C$133, "Freshman", $I$7:$I$133)</f>
        <v>0</v>
      </c>
      <c r="U10" s="45">
        <f>SUMIF($C$7:$C$133, "Freshman", $J$7:$J$133)</f>
        <v>0</v>
      </c>
      <c r="V10" s="46">
        <f xml:space="preserve"> U10/IF(T10=0, 1,T10)</f>
        <v>0</v>
      </c>
    </row>
    <row r="11" spans="1:22">
      <c r="A11" s="4"/>
      <c r="B11" s="5"/>
      <c r="C11" s="5"/>
      <c r="D11" s="17"/>
      <c r="E11" s="5"/>
      <c r="F11" s="4"/>
      <c r="G11" s="4"/>
      <c r="H11" s="20" t="str">
        <f>IF(D11=" ",0,IFERROR(VLOOKUP(D11,Definitions!$E$7:$F$20,2,FALSE),""))</f>
        <v/>
      </c>
      <c r="I11" s="19">
        <f>IF(G11="yes", IF(E11="", 0, VLOOKUP(E11,Definitions!$H$7:$I$25,2)), E11)</f>
        <v>0</v>
      </c>
      <c r="J11" s="21" t="str">
        <f t="shared" si="0"/>
        <v/>
      </c>
      <c r="M11" s="47" t="s">
        <v>8</v>
      </c>
      <c r="N11" s="48">
        <f>SUMIFS($I$7:$I$133,$C$7:$C$133, "Sophomore", $F$7:$F$133,"Yes")</f>
        <v>0</v>
      </c>
      <c r="O11" s="49">
        <f>SUMIFS($J$7:$J$133, $C$7:$C$133, "Sophomore", $F$7:$F$133,"yes")</f>
        <v>0</v>
      </c>
      <c r="P11" s="50">
        <f>O11/IF(N11=0, 1, N11)</f>
        <v>0</v>
      </c>
      <c r="Q11" s="51">
        <f t="shared" si="1"/>
        <v>0</v>
      </c>
      <c r="R11" s="52">
        <f t="shared" si="2"/>
        <v>0</v>
      </c>
      <c r="S11" s="53">
        <f>R11/IF(Q11=0, 1, Q11)</f>
        <v>0</v>
      </c>
      <c r="T11" s="54">
        <f>SUMIF($C$7:$C$133, "Sophomore", $I$7:$I$133)</f>
        <v>0</v>
      </c>
      <c r="U11" s="54">
        <f>SUMIF($C$7:$C$133, "Sophomore", $J$7:$J$133)</f>
        <v>0</v>
      </c>
      <c r="V11" s="55">
        <f xml:space="preserve"> U11/IF(T11=0, 1,T11)</f>
        <v>0</v>
      </c>
    </row>
    <row r="12" spans="1:22">
      <c r="A12" s="4"/>
      <c r="B12" s="5"/>
      <c r="C12" s="5"/>
      <c r="D12" s="17"/>
      <c r="E12" s="5"/>
      <c r="F12" s="4"/>
      <c r="G12" s="4"/>
      <c r="H12" s="20" t="str">
        <f>IF(D12=" ",0,IFERROR(VLOOKUP(D12,Definitions!$E$7:$F$20,2,FALSE),""))</f>
        <v/>
      </c>
      <c r="I12" s="19">
        <f>IF(G12="yes", IF(E12="", 0, VLOOKUP(E12,Definitions!$H$7:$I$25,2)), E12)</f>
        <v>0</v>
      </c>
      <c r="J12" s="21" t="str">
        <f t="shared" si="0"/>
        <v/>
      </c>
      <c r="M12" s="47" t="s">
        <v>9</v>
      </c>
      <c r="N12" s="48">
        <f>SUMIFS($I$7:$I$133,$C$7:$C$133, "Junior", $F$7:$F$133,"Yes")</f>
        <v>0</v>
      </c>
      <c r="O12" s="49">
        <f>SUMIFS($J$7:$J$133, $C$7:$C$133, "Junior", $F$7:$F$133,"yes")</f>
        <v>0</v>
      </c>
      <c r="P12" s="50">
        <f>O12/IF(N12=0, 1, N12)</f>
        <v>0</v>
      </c>
      <c r="Q12" s="51">
        <f t="shared" si="1"/>
        <v>0</v>
      </c>
      <c r="R12" s="52">
        <f t="shared" si="2"/>
        <v>0</v>
      </c>
      <c r="S12" s="53">
        <f t="shared" ref="S12:S15" si="3">R12/IF(Q12=0, 1, Q12)</f>
        <v>0</v>
      </c>
      <c r="T12" s="54">
        <f>SUMIF($C$7:$C$133, "Junior", $I$7:$I$133)</f>
        <v>0</v>
      </c>
      <c r="U12" s="54">
        <f>SUMIF($C$7:$C$133, "Junior", $J$7:$J$133)</f>
        <v>0</v>
      </c>
      <c r="V12" s="55">
        <f xml:space="preserve"> U12/IF(T12=0, 1, T12)</f>
        <v>0</v>
      </c>
    </row>
    <row r="13" spans="1:22">
      <c r="A13" s="4"/>
      <c r="B13" s="5"/>
      <c r="C13" s="5"/>
      <c r="D13" s="17"/>
      <c r="E13" s="5"/>
      <c r="F13" s="4"/>
      <c r="G13" s="4"/>
      <c r="H13" s="20" t="str">
        <f>IF(D13=" ",0,IFERROR(VLOOKUP(D13,Definitions!$E$7:$F$20,2,FALSE),""))</f>
        <v/>
      </c>
      <c r="I13" s="19">
        <f>IF(G13="yes", IF(E13="", 0, VLOOKUP(E13,Definitions!$H$7:$I$25,2)), E13)</f>
        <v>0</v>
      </c>
      <c r="J13" s="21" t="str">
        <f t="shared" si="0"/>
        <v/>
      </c>
      <c r="M13" s="47" t="s">
        <v>10</v>
      </c>
      <c r="N13" s="48">
        <f>SUMIFS($I$7:$I$133,$C$7:$C$133, "Senior", $F$7:$F$133,"Yes")</f>
        <v>0</v>
      </c>
      <c r="O13" s="49">
        <f>SUMIFS($J$7:$J$133, $C$7:$C$133, "Senior", $F$7:$F$133,"yes")</f>
        <v>0</v>
      </c>
      <c r="P13" s="50">
        <f>O13/IF(N13=0, 1, N13)</f>
        <v>0</v>
      </c>
      <c r="Q13" s="51">
        <f t="shared" si="1"/>
        <v>0</v>
      </c>
      <c r="R13" s="52">
        <f t="shared" si="2"/>
        <v>0</v>
      </c>
      <c r="S13" s="53">
        <f t="shared" si="3"/>
        <v>0</v>
      </c>
      <c r="T13" s="54">
        <f>SUMIF($C$7:$C$133, "Senior", $I$7:$I$133)</f>
        <v>0</v>
      </c>
      <c r="U13" s="54">
        <f>SUMIF($C$7:$C$133, "Senior", $J$7:$J$133)</f>
        <v>0</v>
      </c>
      <c r="V13" s="55">
        <f xml:space="preserve"> U13/IF(T13=0, 1, T13)</f>
        <v>0</v>
      </c>
    </row>
    <row r="14" spans="1:22">
      <c r="A14" s="4"/>
      <c r="B14" s="5"/>
      <c r="C14" s="5"/>
      <c r="D14" s="17"/>
      <c r="E14" s="5"/>
      <c r="F14" s="4"/>
      <c r="G14" s="4"/>
      <c r="H14" s="20" t="str">
        <f>IF(D14=" ",0,IFERROR(VLOOKUP(D14,Definitions!$E$7:$F$20,2,FALSE),""))</f>
        <v/>
      </c>
      <c r="I14" s="19">
        <f>IF(G14="yes", IF(E14="", 0, VLOOKUP(E14,Definitions!$H$7:$I$25,2)), E14)</f>
        <v>0</v>
      </c>
      <c r="J14" s="21" t="str">
        <f t="shared" si="0"/>
        <v/>
      </c>
      <c r="M14" s="47" t="s">
        <v>11</v>
      </c>
      <c r="N14" s="48">
        <f>SUMIFS($I$7:$I$133,$C$7:$C$133, "Post Bac", $F$7:$F$133,"Yes")</f>
        <v>0</v>
      </c>
      <c r="O14" s="49">
        <f>SUMIFS($J$7:$J$133, $C$7:$C$133, "Post Bac", $F$7:$F$133,"yes")</f>
        <v>0</v>
      </c>
      <c r="P14" s="50">
        <f>O14/IF(N14=0, 1, N14)</f>
        <v>0</v>
      </c>
      <c r="Q14" s="51">
        <f t="shared" si="1"/>
        <v>0</v>
      </c>
      <c r="R14" s="52">
        <f t="shared" si="2"/>
        <v>0</v>
      </c>
      <c r="S14" s="53">
        <f t="shared" si="3"/>
        <v>0</v>
      </c>
      <c r="T14" s="54">
        <f>SUMIF($C$7:$C$133, "Post Bac", $I$7:$I$133)</f>
        <v>0</v>
      </c>
      <c r="U14" s="54">
        <f>SUMIF($C$7:$C$133, "Post Bac", $J$7:$J$133)</f>
        <v>0</v>
      </c>
      <c r="V14" s="55">
        <f xml:space="preserve"> U14/IF(T14=0, 1, T14)</f>
        <v>0</v>
      </c>
    </row>
    <row r="15" spans="1:22">
      <c r="A15" s="4"/>
      <c r="B15" s="5"/>
      <c r="C15" s="5"/>
      <c r="D15" s="17"/>
      <c r="E15" s="5"/>
      <c r="F15" s="4"/>
      <c r="G15" s="4"/>
      <c r="H15" s="20" t="str">
        <f>IF(D15=" ",0,IFERROR(VLOOKUP(D15,Definitions!$E$7:$F$20,2,FALSE),""))</f>
        <v/>
      </c>
      <c r="I15" s="19">
        <f>IF(G15="yes", IF(E15="", 0, VLOOKUP(E15,Definitions!$H$7:$I$25,2)), E15)</f>
        <v>0</v>
      </c>
      <c r="J15" s="21" t="str">
        <f t="shared" si="0"/>
        <v/>
      </c>
      <c r="M15" s="56" t="s">
        <v>12</v>
      </c>
      <c r="N15" s="27">
        <f>SUM(N10:N14)</f>
        <v>0</v>
      </c>
      <c r="O15" s="28">
        <f>SUM(O10:O14)</f>
        <v>0</v>
      </c>
      <c r="P15" s="57">
        <f xml:space="preserve"> O15/IF(N15=0, 1, N15)</f>
        <v>0</v>
      </c>
      <c r="Q15" s="58">
        <f t="shared" si="1"/>
        <v>0</v>
      </c>
      <c r="R15" s="59">
        <f t="shared" si="2"/>
        <v>0</v>
      </c>
      <c r="S15" s="60">
        <f t="shared" si="3"/>
        <v>0</v>
      </c>
      <c r="T15" s="28">
        <f>SUM(T10:T14)</f>
        <v>0</v>
      </c>
      <c r="U15" s="28">
        <f>SUM(U10:U14)</f>
        <v>0</v>
      </c>
      <c r="V15" s="61">
        <f xml:space="preserve"> U15/IF(T15=0, 1, T15)</f>
        <v>0</v>
      </c>
    </row>
    <row r="16" spans="1:22" ht="17" thickBot="1">
      <c r="A16" s="4"/>
      <c r="B16" s="5"/>
      <c r="C16" s="5"/>
      <c r="D16" s="17"/>
      <c r="E16" s="5"/>
      <c r="F16" s="4"/>
      <c r="G16" s="4"/>
      <c r="H16" s="20" t="str">
        <f>IF(D16=" ",0,IFERROR(VLOOKUP(D16,Definitions!$E$7:$F$20,2,FALSE),""))</f>
        <v/>
      </c>
      <c r="I16" s="19">
        <f>IF(G16="yes", IF(E16="", 0, VLOOKUP(E16,Definitions!$H$7:$I$25,2)), E16)</f>
        <v>0</v>
      </c>
      <c r="J16" s="21" t="str">
        <f t="shared" si="0"/>
        <v/>
      </c>
      <c r="M16" s="62" t="s">
        <v>13</v>
      </c>
      <c r="N16" s="63">
        <f>SUMIFS($I$7:$I$133,$C$7:$C$133, "Graduate", $F$7:$F$133,"Yes")</f>
        <v>0</v>
      </c>
      <c r="O16" s="64">
        <f>SUMIFS($J$7:$J$133, $C$7:$C$133, "Graduate", $F$7:$F$133,"yes")</f>
        <v>0</v>
      </c>
      <c r="P16" s="65">
        <f>O16/IF(N16=0, 1, N16)</f>
        <v>0</v>
      </c>
      <c r="Q16" s="66">
        <f t="shared" si="1"/>
        <v>0</v>
      </c>
      <c r="R16" s="67">
        <f t="shared" si="2"/>
        <v>0</v>
      </c>
      <c r="S16" s="68">
        <f>R16/IF(Q16=0, 1, Q16)</f>
        <v>0</v>
      </c>
      <c r="T16" s="69">
        <f>SUMIF($C$7:$C$133, "Graduate", $I$7:$I$133)</f>
        <v>0</v>
      </c>
      <c r="U16" s="69">
        <f>SUMIF($C$7:$C$133, "Graduate", $J$7:$J$133)</f>
        <v>0</v>
      </c>
      <c r="V16" s="70">
        <f xml:space="preserve"> U16/IF(T16=0, 1, T16)</f>
        <v>0</v>
      </c>
    </row>
    <row r="17" spans="1:10">
      <c r="A17" s="4"/>
      <c r="B17" s="5"/>
      <c r="C17" s="5"/>
      <c r="D17" s="17"/>
      <c r="E17" s="5"/>
      <c r="F17" s="4"/>
      <c r="G17" s="4"/>
      <c r="H17" s="20" t="str">
        <f>IF(D17=" ",0,IFERROR(VLOOKUP(D17,Definitions!$E$7:$F$20,2,FALSE),""))</f>
        <v/>
      </c>
      <c r="I17" s="19">
        <f>IF(G17="yes", IF(E17="", 0, VLOOKUP(E17,Definitions!$H$7:$I$25,2)), E17)</f>
        <v>0</v>
      </c>
      <c r="J17" s="21" t="str">
        <f t="shared" si="0"/>
        <v/>
      </c>
    </row>
    <row r="18" spans="1:10">
      <c r="A18" s="4"/>
      <c r="B18" s="5"/>
      <c r="C18" s="5"/>
      <c r="D18" s="17"/>
      <c r="E18" s="5"/>
      <c r="F18" s="4"/>
      <c r="G18" s="4"/>
      <c r="H18" s="20" t="str">
        <f>IF(D18=" ",0,IFERROR(VLOOKUP(D18,Definitions!$E$7:$F$20,2,FALSE),""))</f>
        <v/>
      </c>
      <c r="I18" s="19">
        <f>IF(G18="yes", IF(E18="", 0, VLOOKUP(E18,Definitions!$H$7:$I$25,2)), E18)</f>
        <v>0</v>
      </c>
      <c r="J18" s="21" t="str">
        <f t="shared" si="0"/>
        <v/>
      </c>
    </row>
    <row r="19" spans="1:10">
      <c r="A19" s="4"/>
      <c r="B19" s="5"/>
      <c r="C19" s="5"/>
      <c r="D19" s="17"/>
      <c r="E19" s="5"/>
      <c r="F19" s="4"/>
      <c r="G19" s="4"/>
      <c r="H19" s="20" t="str">
        <f>IF(D19=" ",0,IFERROR(VLOOKUP(D19,Definitions!$E$7:$F$20,2,FALSE),""))</f>
        <v/>
      </c>
      <c r="I19" s="19">
        <f>IF(G19="yes", IF(E19="", 0, VLOOKUP(E19,Definitions!$H$7:$I$25,2)), E19)</f>
        <v>0</v>
      </c>
      <c r="J19" s="21" t="str">
        <f t="shared" si="0"/>
        <v/>
      </c>
    </row>
    <row r="20" spans="1:10">
      <c r="A20" s="4"/>
      <c r="B20" s="5"/>
      <c r="C20" s="5"/>
      <c r="D20" s="17"/>
      <c r="E20" s="5"/>
      <c r="F20" s="4"/>
      <c r="G20" s="4"/>
      <c r="H20" s="20" t="str">
        <f>IF(D20=" ",0,IFERROR(VLOOKUP(D20,Definitions!$E$7:$F$20,2,FALSE),""))</f>
        <v/>
      </c>
      <c r="I20" s="19">
        <f>IF(G20="yes", IF(E20="", 0, VLOOKUP(E20,Definitions!$H$7:$I$25,2)), E20)</f>
        <v>0</v>
      </c>
      <c r="J20" s="21" t="str">
        <f t="shared" si="0"/>
        <v/>
      </c>
    </row>
    <row r="21" spans="1:10">
      <c r="A21" s="4"/>
      <c r="B21" s="5"/>
      <c r="C21" s="5"/>
      <c r="D21" s="17"/>
      <c r="E21" s="5"/>
      <c r="F21" s="4"/>
      <c r="G21" s="4"/>
      <c r="H21" s="20" t="str">
        <f>IF(D21=" ",0,IFERROR(VLOOKUP(D21,Definitions!$E$7:$F$20,2,FALSE),""))</f>
        <v/>
      </c>
      <c r="I21" s="19">
        <f>IF(G21="yes", IF(E21="", 0, VLOOKUP(E21,Definitions!$H$7:$I$25,2)), E21)</f>
        <v>0</v>
      </c>
      <c r="J21" s="21" t="str">
        <f t="shared" si="0"/>
        <v/>
      </c>
    </row>
    <row r="22" spans="1:10">
      <c r="A22" s="4"/>
      <c r="B22" s="5"/>
      <c r="C22" s="5"/>
      <c r="D22" s="17"/>
      <c r="E22" s="5"/>
      <c r="F22" s="4"/>
      <c r="G22" s="4"/>
      <c r="H22" s="20" t="str">
        <f>IF(D22=" ",0,IFERROR(VLOOKUP(D22,Definitions!$E$7:$F$20,2,FALSE),""))</f>
        <v/>
      </c>
      <c r="I22" s="19">
        <f>IF(G22="yes", IF(E22="", 0, VLOOKUP(E22,Definitions!$H$7:$I$25,2)), E22)</f>
        <v>0</v>
      </c>
      <c r="J22" s="21" t="str">
        <f t="shared" si="0"/>
        <v/>
      </c>
    </row>
    <row r="23" spans="1:10">
      <c r="A23" s="4"/>
      <c r="B23" s="5"/>
      <c r="C23" s="5"/>
      <c r="D23" s="17"/>
      <c r="E23" s="5"/>
      <c r="F23" s="4"/>
      <c r="G23" s="4"/>
      <c r="H23" s="20" t="str">
        <f>IF(D23=" ",0,IFERROR(VLOOKUP(D23,Definitions!$E$7:$F$20,2,FALSE),""))</f>
        <v/>
      </c>
      <c r="I23" s="19">
        <f>IF(G23="yes", IF(E23="", 0, VLOOKUP(E23,Definitions!$H$7:$I$25,2)), E23)</f>
        <v>0</v>
      </c>
      <c r="J23" s="21" t="str">
        <f t="shared" si="0"/>
        <v/>
      </c>
    </row>
    <row r="24" spans="1:10">
      <c r="A24" s="4"/>
      <c r="B24" s="5"/>
      <c r="C24" s="5"/>
      <c r="D24" s="17"/>
      <c r="E24" s="5"/>
      <c r="F24" s="4"/>
      <c r="G24" s="4"/>
      <c r="H24" s="20" t="str">
        <f>IF(D24=" ",0,IFERROR(VLOOKUP(D24,Definitions!$E$7:$F$20,2,FALSE),""))</f>
        <v/>
      </c>
      <c r="I24" s="19">
        <f>IF(G24="yes", IF(E24="", 0, VLOOKUP(E24,Definitions!$H$7:$I$25,2)), E24)</f>
        <v>0</v>
      </c>
      <c r="J24" s="21" t="str">
        <f t="shared" si="0"/>
        <v/>
      </c>
    </row>
    <row r="25" spans="1:10">
      <c r="A25" s="4"/>
      <c r="B25" s="5"/>
      <c r="C25" s="5"/>
      <c r="D25" s="17"/>
      <c r="E25" s="5"/>
      <c r="F25" s="4"/>
      <c r="G25" s="4"/>
      <c r="H25" s="20" t="str">
        <f>IF(D25=" ",0,IFERROR(VLOOKUP(D25,Definitions!$E$7:$F$20,2,FALSE),""))</f>
        <v/>
      </c>
      <c r="I25" s="19">
        <f>IF(G25="yes", IF(E25="", 0, VLOOKUP(E25,Definitions!$H$7:$I$25,2)), E25)</f>
        <v>0</v>
      </c>
      <c r="J25" s="21" t="str">
        <f t="shared" si="0"/>
        <v/>
      </c>
    </row>
    <row r="26" spans="1:10">
      <c r="A26" s="4"/>
      <c r="B26" s="5"/>
      <c r="C26" s="5"/>
      <c r="D26" s="17"/>
      <c r="E26" s="5"/>
      <c r="F26" s="4"/>
      <c r="G26" s="4"/>
      <c r="H26" s="20" t="str">
        <f>IF(D26=" ",0,IFERROR(VLOOKUP(D26,Definitions!$E$7:$F$20,2,FALSE),""))</f>
        <v/>
      </c>
      <c r="I26" s="19">
        <f>IF(G26="yes", IF(E26="", 0, VLOOKUP(E26,Definitions!$H$7:$I$25,2)), E26)</f>
        <v>0</v>
      </c>
      <c r="J26" s="21" t="str">
        <f t="shared" si="0"/>
        <v/>
      </c>
    </row>
    <row r="27" spans="1:10">
      <c r="A27" s="4"/>
      <c r="B27" s="5"/>
      <c r="C27" s="5"/>
      <c r="D27" s="17"/>
      <c r="E27" s="5"/>
      <c r="F27" s="4"/>
      <c r="G27" s="4"/>
      <c r="H27" s="20" t="str">
        <f>IF(D27=" ",0,IFERROR(VLOOKUP(D27,Definitions!$E$7:$F$20,2,FALSE),""))</f>
        <v/>
      </c>
      <c r="I27" s="19">
        <f>IF(G27="yes", IF(E27="", 0, VLOOKUP(E27,Definitions!$H$7:$I$25,2)), E27)</f>
        <v>0</v>
      </c>
      <c r="J27" s="21" t="str">
        <f t="shared" si="0"/>
        <v/>
      </c>
    </row>
    <row r="28" spans="1:10">
      <c r="A28" s="4"/>
      <c r="B28" s="5"/>
      <c r="C28" s="5"/>
      <c r="D28" s="17"/>
      <c r="E28" s="5"/>
      <c r="F28" s="4"/>
      <c r="G28" s="4"/>
      <c r="H28" s="20" t="str">
        <f>IF(D28=" ",0,IFERROR(VLOOKUP(D28,Definitions!$E$7:$F$20,2,FALSE),""))</f>
        <v/>
      </c>
      <c r="I28" s="19">
        <f>IF(G28="yes", IF(E28="", 0, VLOOKUP(E28,Definitions!$H$7:$I$25,2)), E28)</f>
        <v>0</v>
      </c>
      <c r="J28" s="21" t="str">
        <f t="shared" si="0"/>
        <v/>
      </c>
    </row>
    <row r="29" spans="1:10">
      <c r="A29" s="4"/>
      <c r="B29" s="5"/>
      <c r="C29" s="5"/>
      <c r="D29" s="17"/>
      <c r="E29" s="5"/>
      <c r="F29" s="4"/>
      <c r="G29" s="4"/>
      <c r="H29" s="20" t="str">
        <f>IF(D29=" ",0,IFERROR(VLOOKUP(D29,Definitions!$E$7:$F$20,2,FALSE),""))</f>
        <v/>
      </c>
      <c r="I29" s="19">
        <f>IF(G29="yes", IF(E29="", 0, VLOOKUP(E29,Definitions!$H$7:$I$25,2)), E29)</f>
        <v>0</v>
      </c>
      <c r="J29" s="21" t="str">
        <f t="shared" si="0"/>
        <v/>
      </c>
    </row>
    <row r="30" spans="1:10">
      <c r="A30" s="4"/>
      <c r="B30" s="5"/>
      <c r="C30" s="5"/>
      <c r="D30" s="17"/>
      <c r="E30" s="5"/>
      <c r="F30" s="4"/>
      <c r="G30" s="4"/>
      <c r="H30" s="20" t="str">
        <f>IF(D30=" ",0,IFERROR(VLOOKUP(D30,Definitions!$E$7:$F$20,2,FALSE),""))</f>
        <v/>
      </c>
      <c r="I30" s="19">
        <f>IF(G30="yes", IF(E30="", 0, VLOOKUP(E30,Definitions!$H$7:$I$25,2)), E30)</f>
        <v>0</v>
      </c>
      <c r="J30" s="21" t="str">
        <f t="shared" si="0"/>
        <v/>
      </c>
    </row>
    <row r="31" spans="1:10">
      <c r="A31" s="4"/>
      <c r="B31" s="5"/>
      <c r="C31" s="5"/>
      <c r="D31" s="17"/>
      <c r="E31" s="5"/>
      <c r="F31" s="4"/>
      <c r="G31" s="4"/>
      <c r="H31" s="20" t="str">
        <f>IF(D31=" ",0,IFERROR(VLOOKUP(D31,Definitions!$E$7:$F$20,2,FALSE),""))</f>
        <v/>
      </c>
      <c r="I31" s="19">
        <f>IF(G31="yes", IF(E31="", 0, VLOOKUP(E31,Definitions!$H$7:$I$25,2)), E31)</f>
        <v>0</v>
      </c>
      <c r="J31" s="21" t="str">
        <f t="shared" si="0"/>
        <v/>
      </c>
    </row>
    <row r="32" spans="1:10">
      <c r="A32" s="4"/>
      <c r="B32" s="5"/>
      <c r="C32" s="5"/>
      <c r="D32" s="17"/>
      <c r="E32" s="5"/>
      <c r="F32" s="4"/>
      <c r="G32" s="4"/>
      <c r="H32" s="20" t="str">
        <f>IF(D32=" ",0,IFERROR(VLOOKUP(D32,Definitions!$E$7:$F$20,2,FALSE),""))</f>
        <v/>
      </c>
      <c r="I32" s="19">
        <f>IF(G32="yes", IF(E32="", 0, VLOOKUP(E32,Definitions!$H$7:$I$25,2)), E32)</f>
        <v>0</v>
      </c>
      <c r="J32" s="21" t="str">
        <f t="shared" si="0"/>
        <v/>
      </c>
    </row>
    <row r="33" spans="1:10">
      <c r="A33" s="4"/>
      <c r="B33" s="5"/>
      <c r="C33" s="5"/>
      <c r="D33" s="17"/>
      <c r="E33" s="5"/>
      <c r="F33" s="4"/>
      <c r="G33" s="4"/>
      <c r="H33" s="20" t="str">
        <f>IF(D33=" ",0,IFERROR(VLOOKUP(D33,Definitions!$E$7:$F$20,2,FALSE),""))</f>
        <v/>
      </c>
      <c r="I33" s="19">
        <f>IF(G33="yes", IF(E33="", 0, VLOOKUP(E33,Definitions!$H$7:$I$25,2)), E33)</f>
        <v>0</v>
      </c>
      <c r="J33" s="21" t="str">
        <f t="shared" si="0"/>
        <v/>
      </c>
    </row>
    <row r="34" spans="1:10">
      <c r="A34" s="4"/>
      <c r="B34" s="5"/>
      <c r="C34" s="5"/>
      <c r="D34" s="17"/>
      <c r="E34" s="5"/>
      <c r="F34" s="4"/>
      <c r="G34" s="4"/>
      <c r="H34" s="20" t="str">
        <f>IF(D34=" ",0,IFERROR(VLOOKUP(D34,Definitions!$E$7:$F$20,2,FALSE),""))</f>
        <v/>
      </c>
      <c r="I34" s="19">
        <f>IF(G34="yes", IF(E34="", 0, VLOOKUP(E34,Definitions!$H$7:$I$25,2)), E34)</f>
        <v>0</v>
      </c>
      <c r="J34" s="21" t="str">
        <f t="shared" si="0"/>
        <v/>
      </c>
    </row>
    <row r="35" spans="1:10">
      <c r="A35" s="4"/>
      <c r="B35" s="5"/>
      <c r="C35" s="5"/>
      <c r="D35" s="17"/>
      <c r="E35" s="5"/>
      <c r="F35" s="4"/>
      <c r="G35" s="4"/>
      <c r="H35" s="20" t="str">
        <f>IF(D35=" ",0,IFERROR(VLOOKUP(D35,Definitions!$E$7:$F$20,2,FALSE),""))</f>
        <v/>
      </c>
      <c r="I35" s="19">
        <f>IF(G35="yes", IF(E35="", 0, VLOOKUP(E35,Definitions!$H$7:$I$25,2)), E35)</f>
        <v>0</v>
      </c>
      <c r="J35" s="21" t="str">
        <f t="shared" si="0"/>
        <v/>
      </c>
    </row>
    <row r="36" spans="1:10">
      <c r="A36" s="4"/>
      <c r="B36" s="5"/>
      <c r="C36" s="5"/>
      <c r="D36" s="17"/>
      <c r="E36" s="5"/>
      <c r="F36" s="4"/>
      <c r="G36" s="4"/>
      <c r="H36" s="20" t="str">
        <f>IF(D36=" ",0,IFERROR(VLOOKUP(D36,Definitions!$E$7:$F$20,2,FALSE),""))</f>
        <v/>
      </c>
      <c r="I36" s="19">
        <f>IF(G36="yes", IF(E36="", 0, VLOOKUP(E36,Definitions!$H$7:$I$25,2)), E36)</f>
        <v>0</v>
      </c>
      <c r="J36" s="21" t="str">
        <f t="shared" si="0"/>
        <v/>
      </c>
    </row>
    <row r="37" spans="1:10">
      <c r="A37" s="4"/>
      <c r="B37" s="5"/>
      <c r="C37" s="5"/>
      <c r="D37" s="17"/>
      <c r="E37" s="5"/>
      <c r="F37" s="4"/>
      <c r="G37" s="4"/>
      <c r="H37" s="20" t="str">
        <f>IF(D37=" ",0,IFERROR(VLOOKUP(D37,Definitions!$E$7:$F$20,2,FALSE),""))</f>
        <v/>
      </c>
      <c r="I37" s="19">
        <f>IF(G37="yes", IF(E37="", 0, VLOOKUP(E37,Definitions!$H$7:$I$25,2)), E37)</f>
        <v>0</v>
      </c>
      <c r="J37" s="21" t="str">
        <f t="shared" si="0"/>
        <v/>
      </c>
    </row>
    <row r="38" spans="1:10">
      <c r="A38" s="4"/>
      <c r="B38" s="5"/>
      <c r="C38" s="5"/>
      <c r="D38" s="17"/>
      <c r="E38" s="5"/>
      <c r="F38" s="4"/>
      <c r="G38" s="4"/>
      <c r="H38" s="20" t="str">
        <f>IF(D38=" ",0,IFERROR(VLOOKUP(D38,Definitions!$E$7:$F$20,2,FALSE),""))</f>
        <v/>
      </c>
      <c r="I38" s="19">
        <f>IF(G38="yes", IF(E38="", 0, VLOOKUP(E38,Definitions!$H$7:$I$25,2)), E38)</f>
        <v>0</v>
      </c>
      <c r="J38" s="21" t="str">
        <f t="shared" si="0"/>
        <v/>
      </c>
    </row>
    <row r="39" spans="1:10">
      <c r="A39" s="4"/>
      <c r="B39" s="5"/>
      <c r="C39" s="5"/>
      <c r="D39" s="17"/>
      <c r="E39" s="5"/>
      <c r="F39" s="4"/>
      <c r="G39" s="4"/>
      <c r="H39" s="20" t="str">
        <f>IF(D39=" ",0,IFERROR(VLOOKUP(D39,Definitions!$E$7:$F$20,2,FALSE),""))</f>
        <v/>
      </c>
      <c r="I39" s="19">
        <f>IF(G39="yes", IF(E39="", 0, VLOOKUP(E39,Definitions!$H$7:$I$25,2)), E39)</f>
        <v>0</v>
      </c>
      <c r="J39" s="21" t="str">
        <f t="shared" si="0"/>
        <v/>
      </c>
    </row>
    <row r="40" spans="1:10">
      <c r="A40" s="4"/>
      <c r="B40" s="5"/>
      <c r="C40" s="5"/>
      <c r="D40" s="17"/>
      <c r="E40" s="5"/>
      <c r="F40" s="4"/>
      <c r="G40" s="4"/>
      <c r="H40" s="20" t="str">
        <f>IF(D40=" ",0,IFERROR(VLOOKUP(D40,Definitions!$E$7:$F$20,2,FALSE),""))</f>
        <v/>
      </c>
      <c r="I40" s="19">
        <f>IF(G40="yes", IF(E40="", 0, VLOOKUP(E40,Definitions!$H$7:$I$25,2)), E40)</f>
        <v>0</v>
      </c>
      <c r="J40" s="21" t="str">
        <f t="shared" si="0"/>
        <v/>
      </c>
    </row>
    <row r="41" spans="1:10">
      <c r="A41" s="4"/>
      <c r="B41" s="5"/>
      <c r="C41" s="5"/>
      <c r="D41" s="17"/>
      <c r="E41" s="5"/>
      <c r="F41" s="4"/>
      <c r="G41" s="4"/>
      <c r="H41" s="20" t="str">
        <f>IF(D41=" ",0,IFERROR(VLOOKUP(D41,Definitions!$E$7:$F$20,2,FALSE),""))</f>
        <v/>
      </c>
      <c r="I41" s="19">
        <f>IF(G41="yes", IF(E41="", 0, VLOOKUP(E41,Definitions!$H$7:$I$25,2)), E41)</f>
        <v>0</v>
      </c>
      <c r="J41" s="21" t="str">
        <f t="shared" si="0"/>
        <v/>
      </c>
    </row>
    <row r="42" spans="1:10">
      <c r="A42" s="4"/>
      <c r="B42" s="5"/>
      <c r="C42" s="5"/>
      <c r="D42" s="17"/>
      <c r="E42" s="5"/>
      <c r="F42" s="4"/>
      <c r="G42" s="4"/>
      <c r="H42" s="20" t="str">
        <f>IF(D42=" ",0,IFERROR(VLOOKUP(D42,Definitions!$E$7:$F$20,2,FALSE),""))</f>
        <v/>
      </c>
      <c r="I42" s="19">
        <f>IF(G42="yes", IF(E42="", 0, VLOOKUP(E42,Definitions!$H$7:$I$25,2)), E42)</f>
        <v>0</v>
      </c>
      <c r="J42" s="21" t="str">
        <f t="shared" si="0"/>
        <v/>
      </c>
    </row>
    <row r="43" spans="1:10">
      <c r="A43" s="4"/>
      <c r="B43" s="5"/>
      <c r="C43" s="5"/>
      <c r="D43" s="17"/>
      <c r="E43" s="5"/>
      <c r="F43" s="4"/>
      <c r="G43" s="4"/>
      <c r="H43" s="20" t="str">
        <f>IF(D43=" ",0,IFERROR(VLOOKUP(D43,Definitions!$E$7:$F$20,2,FALSE),""))</f>
        <v/>
      </c>
      <c r="I43" s="19">
        <f>IF(G43="yes", IF(E43="", 0, VLOOKUP(E43,Definitions!$H$7:$I$25,2)), E43)</f>
        <v>0</v>
      </c>
      <c r="J43" s="21" t="str">
        <f t="shared" si="0"/>
        <v/>
      </c>
    </row>
    <row r="44" spans="1:10">
      <c r="A44" s="4"/>
      <c r="B44" s="5"/>
      <c r="C44" s="5"/>
      <c r="D44" s="17"/>
      <c r="E44" s="5"/>
      <c r="F44" s="4"/>
      <c r="G44" s="4"/>
      <c r="H44" s="20" t="str">
        <f>IF(D44=" ",0,IFERROR(VLOOKUP(D44,Definitions!$E$7:$F$20,2,FALSE),""))</f>
        <v/>
      </c>
      <c r="I44" s="19">
        <f>IF(G44="yes", IF(E44="", 0, VLOOKUP(E44,Definitions!$H$7:$I$25,2)), E44)</f>
        <v>0</v>
      </c>
      <c r="J44" s="21" t="str">
        <f t="shared" si="0"/>
        <v/>
      </c>
    </row>
    <row r="45" spans="1:10">
      <c r="A45" s="4"/>
      <c r="B45" s="5"/>
      <c r="C45" s="5"/>
      <c r="D45" s="17"/>
      <c r="E45" s="5"/>
      <c r="F45" s="4"/>
      <c r="G45" s="4"/>
      <c r="H45" s="20" t="str">
        <f>IF(D45=" ",0,IFERROR(VLOOKUP(D45,Definitions!$E$7:$F$20,2,FALSE),""))</f>
        <v/>
      </c>
      <c r="I45" s="19">
        <f>IF(G45="yes", IF(E45="", 0, VLOOKUP(E45,Definitions!$H$7:$I$25,2)), E45)</f>
        <v>0</v>
      </c>
      <c r="J45" s="21" t="str">
        <f t="shared" si="0"/>
        <v/>
      </c>
    </row>
    <row r="46" spans="1:10">
      <c r="A46" s="4"/>
      <c r="B46" s="5"/>
      <c r="C46" s="5"/>
      <c r="D46" s="17"/>
      <c r="E46" s="5"/>
      <c r="F46" s="4"/>
      <c r="G46" s="4"/>
      <c r="H46" s="20" t="str">
        <f>IF(D46=" ",0,IFERROR(VLOOKUP(D46,Definitions!$E$7:$F$20,2,FALSE),""))</f>
        <v/>
      </c>
      <c r="I46" s="19">
        <f>IF(G46="yes", IF(E46="", 0, VLOOKUP(E46,Definitions!$H$7:$I$25,2)), E46)</f>
        <v>0</v>
      </c>
      <c r="J46" s="21" t="str">
        <f t="shared" si="0"/>
        <v/>
      </c>
    </row>
    <row r="47" spans="1:10">
      <c r="A47" s="4"/>
      <c r="B47" s="5"/>
      <c r="C47" s="5"/>
      <c r="D47" s="17"/>
      <c r="E47" s="5"/>
      <c r="F47" s="4"/>
      <c r="G47" s="4"/>
      <c r="H47" s="20" t="str">
        <f>IF(D47=" ",0,IFERROR(VLOOKUP(D47,Definitions!$E$7:$F$20,2,FALSE),""))</f>
        <v/>
      </c>
      <c r="I47" s="19">
        <f>IF(G47="yes", IF(E47="", 0, VLOOKUP(E47,Definitions!$H$7:$I$25,2)), E47)</f>
        <v>0</v>
      </c>
      <c r="J47" s="21" t="str">
        <f t="shared" si="0"/>
        <v/>
      </c>
    </row>
    <row r="48" spans="1:10">
      <c r="A48" s="4"/>
      <c r="B48" s="5"/>
      <c r="C48" s="5"/>
      <c r="D48" s="17"/>
      <c r="E48" s="5"/>
      <c r="F48" s="4"/>
      <c r="G48" s="4"/>
      <c r="H48" s="20" t="str">
        <f>IF(D48=" ",0,IFERROR(VLOOKUP(D48,Definitions!$E$7:$F$20,2,FALSE),""))</f>
        <v/>
      </c>
      <c r="I48" s="19">
        <f>IF(G48="yes", IF(E48="", 0, VLOOKUP(E48,Definitions!$H$7:$I$25,2)), E48)</f>
        <v>0</v>
      </c>
      <c r="J48" s="21" t="str">
        <f t="shared" si="0"/>
        <v/>
      </c>
    </row>
    <row r="49" spans="1:10">
      <c r="A49" s="4"/>
      <c r="B49" s="5"/>
      <c r="C49" s="5"/>
      <c r="D49" s="17"/>
      <c r="E49" s="5"/>
      <c r="F49" s="4"/>
      <c r="G49" s="4"/>
      <c r="H49" s="20" t="str">
        <f>IF(D49=" ",0,IFERROR(VLOOKUP(D49,Definitions!$E$7:$F$20,2,FALSE),""))</f>
        <v/>
      </c>
      <c r="I49" s="19">
        <f>IF(G49="yes", IF(E49="", 0, VLOOKUP(E49,Definitions!$H$7:$I$25,2)), E49)</f>
        <v>0</v>
      </c>
      <c r="J49" s="21" t="str">
        <f t="shared" si="0"/>
        <v/>
      </c>
    </row>
    <row r="50" spans="1:10">
      <c r="A50" s="4"/>
      <c r="B50" s="5"/>
      <c r="C50" s="5"/>
      <c r="D50" s="17"/>
      <c r="E50" s="5"/>
      <c r="F50" s="4"/>
      <c r="G50" s="4"/>
      <c r="H50" s="20" t="str">
        <f>IF(D50=" ",0,IFERROR(VLOOKUP(D50,Definitions!$E$7:$F$20,2,FALSE),""))</f>
        <v/>
      </c>
      <c r="I50" s="19">
        <f>IF(G50="yes", IF(E50="", 0, VLOOKUP(E50,Definitions!$H$7:$I$25,2)), E50)</f>
        <v>0</v>
      </c>
      <c r="J50" s="21" t="str">
        <f t="shared" si="0"/>
        <v/>
      </c>
    </row>
    <row r="51" spans="1:10">
      <c r="A51" s="4"/>
      <c r="B51" s="5"/>
      <c r="C51" s="5"/>
      <c r="D51" s="17"/>
      <c r="E51" s="5"/>
      <c r="F51" s="4"/>
      <c r="G51" s="4"/>
      <c r="H51" s="20" t="str">
        <f>IF(D51=" ",0,IFERROR(VLOOKUP(D51,Definitions!$E$7:$F$20,2,FALSE),""))</f>
        <v/>
      </c>
      <c r="I51" s="19">
        <f>IF(G51="yes", IF(E51="", 0, VLOOKUP(E51,Definitions!$H$7:$I$25,2)), E51)</f>
        <v>0</v>
      </c>
      <c r="J51" s="21" t="str">
        <f t="shared" si="0"/>
        <v/>
      </c>
    </row>
    <row r="52" spans="1:10">
      <c r="A52" s="4"/>
      <c r="B52" s="5"/>
      <c r="C52" s="5"/>
      <c r="D52" s="17"/>
      <c r="E52" s="5"/>
      <c r="F52" s="4"/>
      <c r="G52" s="4"/>
      <c r="H52" s="20" t="str">
        <f>IF(D52=" ",0,IFERROR(VLOOKUP(D52,Definitions!$E$7:$F$20,2,FALSE),""))</f>
        <v/>
      </c>
      <c r="I52" s="19">
        <f>IF(G52="yes", IF(E52="", 0, VLOOKUP(E52,Definitions!$H$7:$I$25,2)), E52)</f>
        <v>0</v>
      </c>
      <c r="J52" s="21" t="str">
        <f t="shared" si="0"/>
        <v/>
      </c>
    </row>
    <row r="53" spans="1:10">
      <c r="A53" s="4"/>
      <c r="B53" s="5"/>
      <c r="C53" s="5"/>
      <c r="D53" s="17"/>
      <c r="E53" s="5"/>
      <c r="F53" s="4"/>
      <c r="G53" s="4"/>
      <c r="H53" s="20" t="str">
        <f>IF(D53=" ",0,IFERROR(VLOOKUP(D53,Definitions!$E$7:$F$20,2,FALSE),""))</f>
        <v/>
      </c>
      <c r="I53" s="19">
        <f>IF(G53="yes", IF(E53="", 0, VLOOKUP(E53,Definitions!$H$7:$I$25,2)), E53)</f>
        <v>0</v>
      </c>
      <c r="J53" s="21" t="str">
        <f t="shared" si="0"/>
        <v/>
      </c>
    </row>
    <row r="54" spans="1:10">
      <c r="A54" s="4"/>
      <c r="B54" s="5"/>
      <c r="C54" s="5"/>
      <c r="D54" s="17"/>
      <c r="E54" s="5"/>
      <c r="F54" s="4"/>
      <c r="G54" s="4"/>
      <c r="H54" s="20" t="str">
        <f>IF(D54=" ",0,IFERROR(VLOOKUP(D54,Definitions!$E$7:$F$20,2,FALSE),""))</f>
        <v/>
      </c>
      <c r="I54" s="19">
        <f>IF(G54="yes", IF(E54="", 0, VLOOKUP(E54,Definitions!$H$7:$I$25,2)), E54)</f>
        <v>0</v>
      </c>
      <c r="J54" s="21" t="str">
        <f t="shared" si="0"/>
        <v/>
      </c>
    </row>
    <row r="55" spans="1:10">
      <c r="A55" s="4"/>
      <c r="B55" s="5"/>
      <c r="C55" s="5"/>
      <c r="D55" s="17"/>
      <c r="E55" s="5"/>
      <c r="F55" s="4"/>
      <c r="G55" s="4"/>
      <c r="H55" s="20" t="str">
        <f>IF(D55=" ",0,IFERROR(VLOOKUP(D55,Definitions!$E$7:$F$20,2,FALSE),""))</f>
        <v/>
      </c>
      <c r="I55" s="19">
        <f>IF(G55="yes", IF(E55="", 0, VLOOKUP(E55,Definitions!$H$7:$I$25,2)), E55)</f>
        <v>0</v>
      </c>
      <c r="J55" s="21" t="str">
        <f t="shared" si="0"/>
        <v/>
      </c>
    </row>
    <row r="56" spans="1:10">
      <c r="A56" s="4"/>
      <c r="B56" s="5"/>
      <c r="C56" s="5"/>
      <c r="D56" s="17"/>
      <c r="E56" s="5"/>
      <c r="F56" s="4"/>
      <c r="G56" s="4"/>
      <c r="H56" s="20" t="str">
        <f>IF(D56=" ",0,IFERROR(VLOOKUP(D56,Definitions!$E$7:$F$20,2,FALSE),""))</f>
        <v/>
      </c>
      <c r="I56" s="19">
        <f>IF(G56="yes", IF(E56="", 0, VLOOKUP(E56,Definitions!$H$7:$I$25,2)), E56)</f>
        <v>0</v>
      </c>
      <c r="J56" s="21" t="str">
        <f t="shared" si="0"/>
        <v/>
      </c>
    </row>
    <row r="57" spans="1:10">
      <c r="A57" s="4"/>
      <c r="B57" s="5"/>
      <c r="C57" s="5"/>
      <c r="D57" s="17"/>
      <c r="E57" s="5"/>
      <c r="F57" s="4"/>
      <c r="G57" s="4"/>
      <c r="H57" s="20" t="str">
        <f>IF(D57=" ",0,IFERROR(VLOOKUP(D57,Definitions!$E$7:$F$20,2,FALSE),""))</f>
        <v/>
      </c>
      <c r="I57" s="19">
        <f>IF(G57="yes", IF(E57="", 0, VLOOKUP(E57,Definitions!$H$7:$I$25,2)), E57)</f>
        <v>0</v>
      </c>
      <c r="J57" s="21" t="str">
        <f t="shared" si="0"/>
        <v/>
      </c>
    </row>
    <row r="58" spans="1:10">
      <c r="A58" s="4"/>
      <c r="B58" s="5"/>
      <c r="C58" s="5"/>
      <c r="D58" s="17"/>
      <c r="E58" s="5"/>
      <c r="F58" s="4"/>
      <c r="G58" s="4"/>
      <c r="H58" s="20" t="str">
        <f>IF(D58=" ",0,IFERROR(VLOOKUP(D58,Definitions!$E$7:$F$20,2,FALSE),""))</f>
        <v/>
      </c>
      <c r="I58" s="19">
        <f>IF(G58="yes", IF(E58="", 0, VLOOKUP(E58,Definitions!$H$7:$I$25,2)), E58)</f>
        <v>0</v>
      </c>
      <c r="J58" s="21" t="str">
        <f t="shared" si="0"/>
        <v/>
      </c>
    </row>
    <row r="59" spans="1:10">
      <c r="A59" s="4"/>
      <c r="B59" s="5"/>
      <c r="C59" s="5"/>
      <c r="D59" s="17"/>
      <c r="E59" s="5"/>
      <c r="F59" s="4"/>
      <c r="G59" s="4"/>
      <c r="H59" s="20" t="str">
        <f>IF(D59=" ",0,IFERROR(VLOOKUP(D59,Definitions!$E$7:$F$20,2,FALSE),""))</f>
        <v/>
      </c>
      <c r="I59" s="19">
        <f>IF(G59="yes", IF(E59="", 0, VLOOKUP(E59,Definitions!$H$7:$I$25,2)), E59)</f>
        <v>0</v>
      </c>
      <c r="J59" s="21" t="str">
        <f t="shared" si="0"/>
        <v/>
      </c>
    </row>
    <row r="60" spans="1:10">
      <c r="A60" s="4"/>
      <c r="B60" s="5"/>
      <c r="C60" s="5"/>
      <c r="D60" s="17"/>
      <c r="E60" s="5"/>
      <c r="F60" s="4"/>
      <c r="G60" s="4"/>
      <c r="H60" s="20" t="str">
        <f>IF(D60=" ",0,IFERROR(VLOOKUP(D60,Definitions!$E$7:$F$20,2,FALSE),""))</f>
        <v/>
      </c>
      <c r="I60" s="19">
        <f>IF(G60="yes", IF(E60="", 0, VLOOKUP(E60,Definitions!$H$7:$I$25,2)), E60)</f>
        <v>0</v>
      </c>
      <c r="J60" s="21" t="str">
        <f t="shared" si="0"/>
        <v/>
      </c>
    </row>
    <row r="61" spans="1:10">
      <c r="A61" s="4"/>
      <c r="B61" s="5"/>
      <c r="C61" s="5"/>
      <c r="D61" s="17"/>
      <c r="E61" s="5"/>
      <c r="F61" s="4"/>
      <c r="G61" s="4"/>
      <c r="H61" s="20" t="str">
        <f>IF(D61=" ",0,IFERROR(VLOOKUP(D61,Definitions!$E$7:$F$20,2,FALSE),""))</f>
        <v/>
      </c>
      <c r="I61" s="19">
        <f>IF(G61="yes", IF(E61="", 0, VLOOKUP(E61,Definitions!$H$7:$I$25,2)), E61)</f>
        <v>0</v>
      </c>
      <c r="J61" s="21" t="str">
        <f t="shared" si="0"/>
        <v/>
      </c>
    </row>
    <row r="62" spans="1:10">
      <c r="A62" s="4"/>
      <c r="B62" s="5"/>
      <c r="C62" s="5"/>
      <c r="D62" s="17"/>
      <c r="E62" s="5"/>
      <c r="F62" s="4"/>
      <c r="G62" s="4"/>
      <c r="H62" s="20" t="str">
        <f>IF(D62=" ",0,IFERROR(VLOOKUP(D62,Definitions!$E$7:$F$20,2,FALSE),""))</f>
        <v/>
      </c>
      <c r="I62" s="19">
        <f>IF(G62="yes", IF(E62="", 0, VLOOKUP(E62,Definitions!$H$7:$I$25,2)), E62)</f>
        <v>0</v>
      </c>
      <c r="J62" s="21" t="str">
        <f t="shared" si="0"/>
        <v/>
      </c>
    </row>
    <row r="63" spans="1:10">
      <c r="A63" s="4"/>
      <c r="B63" s="5"/>
      <c r="C63" s="5"/>
      <c r="D63" s="17"/>
      <c r="E63" s="5"/>
      <c r="F63" s="4"/>
      <c r="G63" s="4"/>
      <c r="H63" s="20" t="str">
        <f>IF(D63=" ",0,IFERROR(VLOOKUP(D63,Definitions!$E$7:$F$20,2,FALSE),""))</f>
        <v/>
      </c>
      <c r="I63" s="19">
        <f>IF(G63="yes", IF(E63="", 0, VLOOKUP(E63,Definitions!$H$7:$I$25,2)), E63)</f>
        <v>0</v>
      </c>
      <c r="J63" s="21" t="str">
        <f t="shared" si="0"/>
        <v/>
      </c>
    </row>
    <row r="64" spans="1:10">
      <c r="A64" s="4"/>
      <c r="B64" s="5"/>
      <c r="C64" s="5"/>
      <c r="D64" s="17"/>
      <c r="E64" s="5"/>
      <c r="F64" s="4"/>
      <c r="G64" s="4"/>
      <c r="H64" s="20" t="str">
        <f>IF(D64=" ",0,IFERROR(VLOOKUP(D64,Definitions!$E$7:$F$20,2,FALSE),""))</f>
        <v/>
      </c>
      <c r="I64" s="19">
        <f>IF(G64="yes", IF(E64="", 0, VLOOKUP(E64,Definitions!$H$7:$I$25,2)), E64)</f>
        <v>0</v>
      </c>
      <c r="J64" s="21" t="str">
        <f t="shared" si="0"/>
        <v/>
      </c>
    </row>
    <row r="65" spans="1:10">
      <c r="A65" s="4"/>
      <c r="B65" s="5"/>
      <c r="C65" s="5"/>
      <c r="D65" s="17"/>
      <c r="E65" s="5"/>
      <c r="F65" s="4"/>
      <c r="G65" s="4"/>
      <c r="H65" s="20" t="str">
        <f>IF(D65=" ",0,IFERROR(VLOOKUP(D65,Definitions!$E$7:$F$20,2,FALSE),""))</f>
        <v/>
      </c>
      <c r="I65" s="19">
        <f>IF(G65="yes", IF(E65="", 0, VLOOKUP(E65,Definitions!$H$7:$I$25,2)), E65)</f>
        <v>0</v>
      </c>
      <c r="J65" s="21" t="str">
        <f t="shared" si="0"/>
        <v/>
      </c>
    </row>
    <row r="66" spans="1:10">
      <c r="A66" s="4"/>
      <c r="B66" s="5"/>
      <c r="C66" s="5"/>
      <c r="D66" s="17"/>
      <c r="E66" s="5"/>
      <c r="F66" s="4"/>
      <c r="G66" s="4"/>
      <c r="H66" s="20" t="str">
        <f>IF(D66=" ",0,IFERROR(VLOOKUP(D66,Definitions!$E$7:$F$20,2,FALSE),""))</f>
        <v/>
      </c>
      <c r="I66" s="19">
        <f>IF(G66="yes", IF(E66="", 0, VLOOKUP(E66,Definitions!$H$7:$I$25,2)), E66)</f>
        <v>0</v>
      </c>
      <c r="J66" s="21" t="str">
        <f t="shared" si="0"/>
        <v/>
      </c>
    </row>
    <row r="67" spans="1:10">
      <c r="A67" s="4"/>
      <c r="B67" s="5"/>
      <c r="C67" s="5"/>
      <c r="D67" s="17"/>
      <c r="E67" s="5"/>
      <c r="F67" s="4"/>
      <c r="G67" s="4"/>
      <c r="H67" s="20" t="str">
        <f>IF(D67=" ",0,IFERROR(VLOOKUP(D67,Definitions!$E$7:$F$20,2,FALSE),""))</f>
        <v/>
      </c>
      <c r="I67" s="19">
        <f>IF(G67="yes", IF(E67="", 0, VLOOKUP(E67,Definitions!$H$7:$I$25,2)), E67)</f>
        <v>0</v>
      </c>
      <c r="J67" s="21" t="str">
        <f t="shared" si="0"/>
        <v/>
      </c>
    </row>
    <row r="68" spans="1:10">
      <c r="A68" s="4"/>
      <c r="B68" s="5"/>
      <c r="C68" s="5"/>
      <c r="D68" s="17"/>
      <c r="E68" s="5"/>
      <c r="F68" s="4"/>
      <c r="G68" s="4"/>
      <c r="H68" s="20" t="str">
        <f>IF(D68=" ",0,IFERROR(VLOOKUP(D68,Definitions!$E$7:$F$20,2,FALSE),""))</f>
        <v/>
      </c>
      <c r="I68" s="19">
        <f>IF(G68="yes", IF(E68="", 0, VLOOKUP(E68,Definitions!$H$7:$I$25,2)), E68)</f>
        <v>0</v>
      </c>
      <c r="J68" s="21" t="str">
        <f t="shared" si="0"/>
        <v/>
      </c>
    </row>
    <row r="69" spans="1:10">
      <c r="A69" s="4"/>
      <c r="B69" s="5"/>
      <c r="C69" s="5"/>
      <c r="D69" s="17"/>
      <c r="E69" s="5"/>
      <c r="F69" s="4"/>
      <c r="G69" s="4"/>
      <c r="H69" s="20" t="str">
        <f>IF(D69=" ",0,IFERROR(VLOOKUP(D69,Definitions!$E$7:$F$20,2,FALSE),""))</f>
        <v/>
      </c>
      <c r="I69" s="19">
        <f>IF(G69="yes", IF(E69="", 0, VLOOKUP(E69,Definitions!$H$7:$I$25,2)), E69)</f>
        <v>0</v>
      </c>
      <c r="J69" s="21" t="str">
        <f t="shared" si="0"/>
        <v/>
      </c>
    </row>
    <row r="70" spans="1:10">
      <c r="A70" s="4"/>
      <c r="B70" s="5"/>
      <c r="C70" s="5"/>
      <c r="D70" s="17"/>
      <c r="E70" s="5"/>
      <c r="F70" s="4"/>
      <c r="G70" s="4"/>
      <c r="H70" s="20" t="str">
        <f>IF(D70=" ",0,IFERROR(VLOOKUP(D70,Definitions!$E$7:$F$20,2,FALSE),""))</f>
        <v/>
      </c>
      <c r="I70" s="19">
        <f>IF(G70="yes", IF(E70="", 0, VLOOKUP(E70,Definitions!$H$7:$I$25,2)), E70)</f>
        <v>0</v>
      </c>
      <c r="J70" s="21" t="str">
        <f t="shared" si="0"/>
        <v/>
      </c>
    </row>
    <row r="71" spans="1:10">
      <c r="A71" s="4"/>
      <c r="B71" s="5"/>
      <c r="C71" s="5"/>
      <c r="D71" s="17"/>
      <c r="E71" s="5"/>
      <c r="F71" s="4"/>
      <c r="G71" s="4"/>
      <c r="H71" s="20" t="str">
        <f>IF(D71=" ",0,IFERROR(VLOOKUP(D71,Definitions!$E$7:$F$20,2,FALSE),""))</f>
        <v/>
      </c>
      <c r="I71" s="19">
        <f>IF(G71="yes", IF(E71="", 0, VLOOKUP(E71,Definitions!$H$7:$I$25,2)), E71)</f>
        <v>0</v>
      </c>
      <c r="J71" s="21" t="str">
        <f t="shared" si="0"/>
        <v/>
      </c>
    </row>
    <row r="72" spans="1:10">
      <c r="A72" s="4"/>
      <c r="B72" s="5"/>
      <c r="C72" s="5"/>
      <c r="D72" s="17"/>
      <c r="E72" s="5"/>
      <c r="F72" s="4"/>
      <c r="G72" s="4"/>
      <c r="H72" s="20" t="str">
        <f>IF(D72=" ",0,IFERROR(VLOOKUP(D72,Definitions!$E$7:$F$20,2,FALSE),""))</f>
        <v/>
      </c>
      <c r="I72" s="19">
        <f>IF(G72="yes", IF(E72="", 0, VLOOKUP(E72,Definitions!$H$7:$I$25,2)), E72)</f>
        <v>0</v>
      </c>
      <c r="J72" s="21" t="str">
        <f t="shared" ref="J72:J133" si="4">IFERROR( I72*H72,"")</f>
        <v/>
      </c>
    </row>
    <row r="73" spans="1:10">
      <c r="A73" s="4"/>
      <c r="B73" s="5"/>
      <c r="C73" s="5"/>
      <c r="D73" s="17"/>
      <c r="E73" s="5"/>
      <c r="F73" s="4"/>
      <c r="G73" s="4"/>
      <c r="H73" s="20" t="str">
        <f>IF(D73=" ",0,IFERROR(VLOOKUP(D73,Definitions!$E$7:$F$20,2,FALSE),""))</f>
        <v/>
      </c>
      <c r="I73" s="19">
        <f>IF(G73="yes", IF(E73="", 0, VLOOKUP(E73,Definitions!$H$7:$I$25,2)), E73)</f>
        <v>0</v>
      </c>
      <c r="J73" s="21" t="str">
        <f t="shared" si="4"/>
        <v/>
      </c>
    </row>
    <row r="74" spans="1:10">
      <c r="A74" s="4"/>
      <c r="B74" s="5"/>
      <c r="C74" s="5"/>
      <c r="D74" s="17"/>
      <c r="E74" s="5"/>
      <c r="F74" s="4"/>
      <c r="G74" s="4"/>
      <c r="H74" s="20" t="str">
        <f>IF(D74=" ",0,IFERROR(VLOOKUP(D74,Definitions!$E$7:$F$20,2,FALSE),""))</f>
        <v/>
      </c>
      <c r="I74" s="19">
        <f>IF(G74="yes", IF(E74="", 0, VLOOKUP(E74,Definitions!$H$7:$I$25,2)), E74)</f>
        <v>0</v>
      </c>
      <c r="J74" s="21" t="str">
        <f t="shared" si="4"/>
        <v/>
      </c>
    </row>
    <row r="75" spans="1:10">
      <c r="A75" s="4"/>
      <c r="B75" s="5"/>
      <c r="C75" s="5"/>
      <c r="D75" s="17"/>
      <c r="E75" s="5"/>
      <c r="F75" s="4"/>
      <c r="G75" s="4"/>
      <c r="H75" s="20" t="str">
        <f>IF(D75=" ",0,IFERROR(VLOOKUP(D75,Definitions!$E$7:$F$20,2,FALSE),""))</f>
        <v/>
      </c>
      <c r="I75" s="19">
        <f>IF(G75="yes", IF(E75="", 0, VLOOKUP(E75,Definitions!$H$7:$I$25,2)), E75)</f>
        <v>0</v>
      </c>
      <c r="J75" s="21" t="str">
        <f t="shared" si="4"/>
        <v/>
      </c>
    </row>
    <row r="76" spans="1:10">
      <c r="A76" s="4"/>
      <c r="B76" s="5"/>
      <c r="C76" s="5"/>
      <c r="D76" s="17"/>
      <c r="E76" s="5"/>
      <c r="F76" s="4"/>
      <c r="G76" s="4"/>
      <c r="H76" s="20" t="str">
        <f>IF(D76=" ",0,IFERROR(VLOOKUP(D76,Definitions!$E$7:$F$20,2,FALSE),""))</f>
        <v/>
      </c>
      <c r="I76" s="19">
        <f>IF(G76="yes", IF(E76="", 0, VLOOKUP(E76,Definitions!$H$7:$I$25,2)), E76)</f>
        <v>0</v>
      </c>
      <c r="J76" s="21" t="str">
        <f t="shared" si="4"/>
        <v/>
      </c>
    </row>
    <row r="77" spans="1:10">
      <c r="A77" s="4"/>
      <c r="B77" s="5"/>
      <c r="C77" s="5"/>
      <c r="D77" s="17"/>
      <c r="E77" s="5"/>
      <c r="F77" s="4"/>
      <c r="G77" s="4"/>
      <c r="H77" s="20" t="str">
        <f>IF(D77=" ",0,IFERROR(VLOOKUP(D77,Definitions!$E$7:$F$20,2,FALSE),""))</f>
        <v/>
      </c>
      <c r="I77" s="19">
        <f>IF(G77="yes", IF(E77="", 0, VLOOKUP(E77,Definitions!$H$7:$I$25,2)), E77)</f>
        <v>0</v>
      </c>
      <c r="J77" s="21" t="str">
        <f t="shared" si="4"/>
        <v/>
      </c>
    </row>
    <row r="78" spans="1:10">
      <c r="A78" s="4"/>
      <c r="B78" s="5"/>
      <c r="C78" s="5"/>
      <c r="D78" s="17"/>
      <c r="E78" s="5"/>
      <c r="F78" s="4"/>
      <c r="G78" s="4"/>
      <c r="H78" s="20" t="str">
        <f>IF(D78=" ",0,IFERROR(VLOOKUP(D78,Definitions!$E$7:$F$20,2,FALSE),""))</f>
        <v/>
      </c>
      <c r="I78" s="19">
        <f>IF(G78="yes", IF(E78="", 0, VLOOKUP(E78,Definitions!$H$7:$I$25,2)), E78)</f>
        <v>0</v>
      </c>
      <c r="J78" s="21" t="str">
        <f t="shared" si="4"/>
        <v/>
      </c>
    </row>
    <row r="79" spans="1:10">
      <c r="A79" s="4"/>
      <c r="B79" s="5"/>
      <c r="C79" s="5"/>
      <c r="D79" s="17"/>
      <c r="E79" s="5"/>
      <c r="F79" s="4"/>
      <c r="G79" s="4"/>
      <c r="H79" s="20" t="str">
        <f>IF(D79=" ",0,IFERROR(VLOOKUP(D79,Definitions!$E$7:$F$20,2,FALSE),""))</f>
        <v/>
      </c>
      <c r="I79" s="19">
        <f>IF(G79="yes", IF(E79="", 0, VLOOKUP(E79,Definitions!$H$7:$I$25,2)), E79)</f>
        <v>0</v>
      </c>
      <c r="J79" s="21" t="str">
        <f t="shared" si="4"/>
        <v/>
      </c>
    </row>
    <row r="80" spans="1:10">
      <c r="A80" s="4"/>
      <c r="B80" s="5"/>
      <c r="C80" s="5"/>
      <c r="D80" s="17"/>
      <c r="E80" s="5"/>
      <c r="F80" s="4"/>
      <c r="G80" s="4"/>
      <c r="H80" s="20" t="str">
        <f>IF(D80=" ",0,IFERROR(VLOOKUP(D80,Definitions!$E$7:$F$20,2,FALSE),""))</f>
        <v/>
      </c>
      <c r="I80" s="19">
        <f>IF(G80="yes", IF(E80="", 0, VLOOKUP(E80,Definitions!$H$7:$I$25,2)), E80)</f>
        <v>0</v>
      </c>
      <c r="J80" s="21" t="str">
        <f t="shared" si="4"/>
        <v/>
      </c>
    </row>
    <row r="81" spans="1:10">
      <c r="A81" s="4"/>
      <c r="B81" s="5"/>
      <c r="C81" s="5"/>
      <c r="D81" s="17"/>
      <c r="E81" s="5"/>
      <c r="F81" s="4"/>
      <c r="G81" s="4"/>
      <c r="H81" s="20" t="str">
        <f>IF(D81=" ",0,IFERROR(VLOOKUP(D81,Definitions!$E$7:$F$20,2,FALSE),""))</f>
        <v/>
      </c>
      <c r="I81" s="19">
        <f>IF(G81="yes", IF(E81="", 0, VLOOKUP(E81,Definitions!$H$7:$I$25,2)), E81)</f>
        <v>0</v>
      </c>
      <c r="J81" s="21" t="str">
        <f t="shared" si="4"/>
        <v/>
      </c>
    </row>
    <row r="82" spans="1:10">
      <c r="A82" s="4"/>
      <c r="B82" s="5"/>
      <c r="C82" s="5"/>
      <c r="D82" s="17"/>
      <c r="E82" s="5"/>
      <c r="F82" s="4"/>
      <c r="G82" s="4"/>
      <c r="H82" s="20" t="str">
        <f>IF(D82=" ",0,IFERROR(VLOOKUP(D82,Definitions!$E$7:$F$20,2,FALSE),""))</f>
        <v/>
      </c>
      <c r="I82" s="19">
        <f>IF(G82="yes", IF(E82="", 0, VLOOKUP(E82,Definitions!$H$7:$I$25,2)), E82)</f>
        <v>0</v>
      </c>
      <c r="J82" s="21" t="str">
        <f t="shared" si="4"/>
        <v/>
      </c>
    </row>
    <row r="83" spans="1:10">
      <c r="A83" s="4"/>
      <c r="B83" s="5"/>
      <c r="C83" s="5"/>
      <c r="D83" s="17"/>
      <c r="E83" s="5"/>
      <c r="F83" s="4"/>
      <c r="G83" s="4"/>
      <c r="H83" s="20" t="str">
        <f>IF(D83=" ",0,IFERROR(VLOOKUP(D83,Definitions!$E$7:$F$20,2,FALSE),""))</f>
        <v/>
      </c>
      <c r="I83" s="19">
        <f>IF(G83="yes", IF(E83="", 0, VLOOKUP(E83,Definitions!$H$7:$I$25,2)), E83)</f>
        <v>0</v>
      </c>
      <c r="J83" s="21" t="str">
        <f t="shared" si="4"/>
        <v/>
      </c>
    </row>
    <row r="84" spans="1:10">
      <c r="A84" s="4"/>
      <c r="B84" s="5"/>
      <c r="C84" s="5"/>
      <c r="D84" s="17"/>
      <c r="E84" s="5"/>
      <c r="F84" s="4"/>
      <c r="G84" s="4"/>
      <c r="H84" s="20" t="str">
        <f>IF(D84=" ",0,IFERROR(VLOOKUP(D84,Definitions!$E$7:$F$20,2,FALSE),""))</f>
        <v/>
      </c>
      <c r="I84" s="19">
        <f>IF(G84="yes", IF(E84="", 0, VLOOKUP(E84,Definitions!$H$7:$I$25,2)), E84)</f>
        <v>0</v>
      </c>
      <c r="J84" s="21" t="str">
        <f t="shared" si="4"/>
        <v/>
      </c>
    </row>
    <row r="85" spans="1:10">
      <c r="A85" s="4"/>
      <c r="B85" s="5"/>
      <c r="C85" s="5"/>
      <c r="D85" s="17"/>
      <c r="E85" s="5"/>
      <c r="F85" s="4"/>
      <c r="G85" s="4"/>
      <c r="H85" s="20" t="str">
        <f>IF(D85=" ",0,IFERROR(VLOOKUP(D85,Definitions!$E$7:$F$20,2,FALSE),""))</f>
        <v/>
      </c>
      <c r="I85" s="19">
        <f>IF(G85="yes", IF(E85="", 0, VLOOKUP(E85,Definitions!$H$7:$I$25,2)), E85)</f>
        <v>0</v>
      </c>
      <c r="J85" s="21" t="str">
        <f t="shared" si="4"/>
        <v/>
      </c>
    </row>
    <row r="86" spans="1:10">
      <c r="A86" s="4"/>
      <c r="B86" s="5"/>
      <c r="C86" s="5"/>
      <c r="D86" s="17"/>
      <c r="E86" s="5"/>
      <c r="F86" s="4"/>
      <c r="G86" s="4"/>
      <c r="H86" s="20" t="str">
        <f>IF(D86=" ",0,IFERROR(VLOOKUP(D86,Definitions!$E$7:$F$20,2,FALSE),""))</f>
        <v/>
      </c>
      <c r="I86" s="19">
        <f>IF(G86="yes", IF(E86="", 0, VLOOKUP(E86,Definitions!$H$7:$I$25,2)), E86)</f>
        <v>0</v>
      </c>
      <c r="J86" s="21" t="str">
        <f t="shared" si="4"/>
        <v/>
      </c>
    </row>
    <row r="87" spans="1:10">
      <c r="A87" s="4"/>
      <c r="B87" s="5"/>
      <c r="C87" s="5"/>
      <c r="D87" s="17"/>
      <c r="E87" s="5"/>
      <c r="F87" s="4"/>
      <c r="G87" s="4"/>
      <c r="H87" s="20" t="str">
        <f>IF(D87=" ",0,IFERROR(VLOOKUP(D87,Definitions!$E$7:$F$20,2,FALSE),""))</f>
        <v/>
      </c>
      <c r="I87" s="19">
        <f>IF(G87="yes", IF(E87="", 0, VLOOKUP(E87,Definitions!$H$7:$I$25,2)), E87)</f>
        <v>0</v>
      </c>
      <c r="J87" s="21" t="str">
        <f t="shared" si="4"/>
        <v/>
      </c>
    </row>
    <row r="88" spans="1:10">
      <c r="A88" s="4"/>
      <c r="B88" s="5"/>
      <c r="C88" s="5"/>
      <c r="D88" s="17"/>
      <c r="E88" s="5"/>
      <c r="F88" s="4"/>
      <c r="G88" s="4"/>
      <c r="H88" s="20" t="str">
        <f>IF(D88=" ",0,IFERROR(VLOOKUP(D88,Definitions!$E$7:$F$20,2,FALSE),""))</f>
        <v/>
      </c>
      <c r="I88" s="19">
        <f>IF(G88="yes", IF(E88="", 0, VLOOKUP(E88,Definitions!$H$7:$I$25,2)), E88)</f>
        <v>0</v>
      </c>
      <c r="J88" s="21" t="str">
        <f t="shared" si="4"/>
        <v/>
      </c>
    </row>
    <row r="89" spans="1:10">
      <c r="A89" s="4"/>
      <c r="B89" s="5"/>
      <c r="C89" s="5"/>
      <c r="D89" s="17"/>
      <c r="E89" s="5"/>
      <c r="F89" s="4"/>
      <c r="G89" s="4"/>
      <c r="H89" s="20" t="str">
        <f>IF(D89=" ",0,IFERROR(VLOOKUP(D89,Definitions!$E$7:$F$20,2,FALSE),""))</f>
        <v/>
      </c>
      <c r="I89" s="19">
        <f>IF(G89="yes", IF(E89="", 0, VLOOKUP(E89,Definitions!$H$7:$I$25,2)), E89)</f>
        <v>0</v>
      </c>
      <c r="J89" s="21" t="str">
        <f t="shared" si="4"/>
        <v/>
      </c>
    </row>
    <row r="90" spans="1:10">
      <c r="A90" s="4"/>
      <c r="B90" s="5"/>
      <c r="C90" s="5"/>
      <c r="D90" s="17"/>
      <c r="E90" s="5"/>
      <c r="F90" s="4"/>
      <c r="G90" s="4"/>
      <c r="H90" s="20" t="str">
        <f>IF(D90=" ",0,IFERROR(VLOOKUP(D90,Definitions!$E$7:$F$20,2,FALSE),""))</f>
        <v/>
      </c>
      <c r="I90" s="19">
        <f>IF(G90="yes", IF(E90="", 0, VLOOKUP(E90,Definitions!$H$7:$I$25,2)), E90)</f>
        <v>0</v>
      </c>
      <c r="J90" s="21" t="str">
        <f t="shared" si="4"/>
        <v/>
      </c>
    </row>
    <row r="91" spans="1:10">
      <c r="A91" s="4"/>
      <c r="B91" s="5"/>
      <c r="C91" s="5"/>
      <c r="D91" s="17"/>
      <c r="E91" s="5"/>
      <c r="F91" s="4"/>
      <c r="G91" s="4"/>
      <c r="H91" s="20" t="str">
        <f>IF(D91=" ",0,IFERROR(VLOOKUP(D91,Definitions!$E$7:$F$20,2,FALSE),""))</f>
        <v/>
      </c>
      <c r="I91" s="19">
        <f>IF(G91="yes", IF(E91="", 0, VLOOKUP(E91,Definitions!$H$7:$I$25,2)), E91)</f>
        <v>0</v>
      </c>
      <c r="J91" s="21" t="str">
        <f t="shared" si="4"/>
        <v/>
      </c>
    </row>
    <row r="92" spans="1:10">
      <c r="A92" s="4"/>
      <c r="B92" s="5"/>
      <c r="C92" s="5"/>
      <c r="D92" s="17"/>
      <c r="E92" s="5"/>
      <c r="F92" s="4"/>
      <c r="G92" s="4"/>
      <c r="H92" s="20" t="str">
        <f>IF(D92=" ",0,IFERROR(VLOOKUP(D92,Definitions!$E$7:$F$20,2,FALSE),""))</f>
        <v/>
      </c>
      <c r="I92" s="19">
        <f>IF(G92="yes", IF(E92="", 0, VLOOKUP(E92,Definitions!$H$7:$I$25,2)), E92)</f>
        <v>0</v>
      </c>
      <c r="J92" s="21" t="str">
        <f t="shared" si="4"/>
        <v/>
      </c>
    </row>
    <row r="93" spans="1:10">
      <c r="A93" s="4"/>
      <c r="B93" s="5"/>
      <c r="C93" s="5"/>
      <c r="D93" s="17"/>
      <c r="E93" s="5"/>
      <c r="F93" s="4"/>
      <c r="G93" s="4"/>
      <c r="H93" s="20" t="str">
        <f>IF(D93=" ",0,IFERROR(VLOOKUP(D93,Definitions!$E$7:$F$20,2,FALSE),""))</f>
        <v/>
      </c>
      <c r="I93" s="19">
        <f>IF(G93="yes", IF(E93="", 0, VLOOKUP(E93,Definitions!$H$7:$I$25,2)), E93)</f>
        <v>0</v>
      </c>
      <c r="J93" s="21" t="str">
        <f t="shared" si="4"/>
        <v/>
      </c>
    </row>
    <row r="94" spans="1:10">
      <c r="A94" s="4"/>
      <c r="B94" s="5"/>
      <c r="C94" s="5"/>
      <c r="D94" s="17"/>
      <c r="E94" s="5"/>
      <c r="F94" s="4"/>
      <c r="G94" s="4"/>
      <c r="H94" s="20" t="str">
        <f>IF(D94=" ",0,IFERROR(VLOOKUP(D94,Definitions!$E$7:$F$20,2,FALSE),""))</f>
        <v/>
      </c>
      <c r="I94" s="19">
        <f>IF(G94="yes", IF(E94="", 0, VLOOKUP(E94,Definitions!$H$7:$I$25,2)), E94)</f>
        <v>0</v>
      </c>
      <c r="J94" s="21" t="str">
        <f t="shared" si="4"/>
        <v/>
      </c>
    </row>
    <row r="95" spans="1:10">
      <c r="A95" s="4"/>
      <c r="B95" s="5"/>
      <c r="C95" s="5"/>
      <c r="D95" s="17"/>
      <c r="E95" s="5"/>
      <c r="F95" s="4"/>
      <c r="G95" s="4"/>
      <c r="H95" s="20" t="str">
        <f>IF(D95=" ",0,IFERROR(VLOOKUP(D95,Definitions!$E$7:$F$20,2,FALSE),""))</f>
        <v/>
      </c>
      <c r="I95" s="19">
        <f>IF(G95="yes", IF(E95="", 0, VLOOKUP(E95,Definitions!$H$7:$I$25,2)), E95)</f>
        <v>0</v>
      </c>
      <c r="J95" s="21" t="str">
        <f t="shared" si="4"/>
        <v/>
      </c>
    </row>
    <row r="96" spans="1:10">
      <c r="A96" s="4"/>
      <c r="B96" s="5"/>
      <c r="C96" s="5"/>
      <c r="D96" s="17"/>
      <c r="E96" s="5"/>
      <c r="F96" s="4"/>
      <c r="G96" s="4"/>
      <c r="H96" s="20" t="str">
        <f>IF(D96=" ",0,IFERROR(VLOOKUP(D96,Definitions!$E$7:$F$20,2,FALSE),""))</f>
        <v/>
      </c>
      <c r="I96" s="19">
        <f>IF(G96="yes", IF(E96="", 0, VLOOKUP(E96,Definitions!$H$7:$I$25,2)), E96)</f>
        <v>0</v>
      </c>
      <c r="J96" s="21" t="str">
        <f t="shared" si="4"/>
        <v/>
      </c>
    </row>
    <row r="97" spans="1:10">
      <c r="A97" s="4"/>
      <c r="B97" s="5"/>
      <c r="C97" s="5"/>
      <c r="D97" s="17"/>
      <c r="E97" s="5"/>
      <c r="F97" s="4"/>
      <c r="G97" s="4"/>
      <c r="H97" s="20" t="str">
        <f>IF(D97=" ",0,IFERROR(VLOOKUP(D97,Definitions!$E$7:$F$20,2,FALSE),""))</f>
        <v/>
      </c>
      <c r="I97" s="19">
        <f>IF(G97="yes", IF(E97="", 0, VLOOKUP(E97,Definitions!$H$7:$I$25,2)), E97)</f>
        <v>0</v>
      </c>
      <c r="J97" s="21" t="str">
        <f t="shared" si="4"/>
        <v/>
      </c>
    </row>
    <row r="98" spans="1:10">
      <c r="A98" s="4"/>
      <c r="B98" s="5"/>
      <c r="C98" s="5"/>
      <c r="D98" s="17"/>
      <c r="E98" s="5"/>
      <c r="F98" s="4"/>
      <c r="G98" s="4"/>
      <c r="H98" s="20" t="str">
        <f>IF(D98=" ",0,IFERROR(VLOOKUP(D98,Definitions!$E$7:$F$20,2,FALSE),""))</f>
        <v/>
      </c>
      <c r="I98" s="19">
        <f>IF(G98="yes", IF(E98="", 0, VLOOKUP(E98,Definitions!$H$7:$I$25,2)), E98)</f>
        <v>0</v>
      </c>
      <c r="J98" s="21" t="str">
        <f t="shared" si="4"/>
        <v/>
      </c>
    </row>
    <row r="99" spans="1:10">
      <c r="A99" s="4"/>
      <c r="B99" s="5"/>
      <c r="C99" s="5"/>
      <c r="D99" s="17"/>
      <c r="E99" s="5"/>
      <c r="F99" s="4"/>
      <c r="G99" s="4"/>
      <c r="H99" s="20" t="str">
        <f>IF(D99=" ",0,IFERROR(VLOOKUP(D99,Definitions!$E$7:$F$20,2,FALSE),""))</f>
        <v/>
      </c>
      <c r="I99" s="19">
        <f>IF(G99="yes", IF(E99="", 0, VLOOKUP(E99,Definitions!$H$7:$I$25,2)), E99)</f>
        <v>0</v>
      </c>
      <c r="J99" s="21" t="str">
        <f t="shared" si="4"/>
        <v/>
      </c>
    </row>
    <row r="100" spans="1:10">
      <c r="A100" s="4"/>
      <c r="B100" s="5"/>
      <c r="C100" s="5"/>
      <c r="D100" s="17"/>
      <c r="E100" s="5"/>
      <c r="F100" s="4"/>
      <c r="G100" s="4"/>
      <c r="H100" s="20" t="str">
        <f>IF(D100=" ",0,IFERROR(VLOOKUP(D100,Definitions!$E$7:$F$20,2,FALSE),""))</f>
        <v/>
      </c>
      <c r="I100" s="19">
        <f>IF(G100="yes", IF(E100="", 0, VLOOKUP(E100,Definitions!$H$7:$I$25,2)), E100)</f>
        <v>0</v>
      </c>
      <c r="J100" s="21" t="str">
        <f t="shared" si="4"/>
        <v/>
      </c>
    </row>
    <row r="101" spans="1:10">
      <c r="A101" s="4"/>
      <c r="B101" s="5"/>
      <c r="C101" s="5"/>
      <c r="D101" s="17"/>
      <c r="E101" s="5"/>
      <c r="F101" s="4"/>
      <c r="G101" s="4"/>
      <c r="H101" s="20" t="str">
        <f>IF(D101=" ",0,IFERROR(VLOOKUP(D101,Definitions!$E$7:$F$20,2,FALSE),""))</f>
        <v/>
      </c>
      <c r="I101" s="19">
        <f>IF(G101="yes", IF(E101="", 0, VLOOKUP(E101,Definitions!$H$7:$I$25,2)), E101)</f>
        <v>0</v>
      </c>
      <c r="J101" s="21" t="str">
        <f t="shared" si="4"/>
        <v/>
      </c>
    </row>
    <row r="102" spans="1:10">
      <c r="A102" s="4"/>
      <c r="B102" s="5"/>
      <c r="C102" s="5"/>
      <c r="D102" s="17"/>
      <c r="E102" s="5"/>
      <c r="F102" s="4"/>
      <c r="G102" s="4"/>
      <c r="H102" s="20" t="str">
        <f>IF(D102=" ",0,IFERROR(VLOOKUP(D102,Definitions!$E$7:$F$20,2,FALSE),""))</f>
        <v/>
      </c>
      <c r="I102" s="19">
        <f>IF(G102="yes", IF(E102="", 0, VLOOKUP(E102,Definitions!$H$7:$I$25,2)), E102)</f>
        <v>0</v>
      </c>
      <c r="J102" s="21" t="str">
        <f t="shared" si="4"/>
        <v/>
      </c>
    </row>
    <row r="103" spans="1:10">
      <c r="A103" s="4"/>
      <c r="B103" s="5"/>
      <c r="C103" s="5"/>
      <c r="D103" s="17"/>
      <c r="E103" s="5"/>
      <c r="F103" s="4"/>
      <c r="G103" s="4"/>
      <c r="H103" s="20" t="str">
        <f>IF(D103=" ",0,IFERROR(VLOOKUP(D103,Definitions!$E$7:$F$20,2,FALSE),""))</f>
        <v/>
      </c>
      <c r="I103" s="19">
        <f>IF(G103="yes", IF(E103="", 0, VLOOKUP(E103,Definitions!$H$7:$I$25,2)), E103)</f>
        <v>0</v>
      </c>
      <c r="J103" s="21" t="str">
        <f t="shared" si="4"/>
        <v/>
      </c>
    </row>
    <row r="104" spans="1:10">
      <c r="A104" s="4"/>
      <c r="B104" s="5"/>
      <c r="C104" s="5"/>
      <c r="D104" s="17"/>
      <c r="E104" s="5"/>
      <c r="F104" s="4"/>
      <c r="G104" s="4"/>
      <c r="H104" s="20" t="str">
        <f>IF(D104=" ",0,IFERROR(VLOOKUP(D104,Definitions!$E$7:$F$20,2,FALSE),""))</f>
        <v/>
      </c>
      <c r="I104" s="19">
        <f>IF(G104="yes", IF(E104="", 0, VLOOKUP(E104,Definitions!$H$7:$I$25,2)), E104)</f>
        <v>0</v>
      </c>
      <c r="J104" s="21" t="str">
        <f t="shared" si="4"/>
        <v/>
      </c>
    </row>
    <row r="105" spans="1:10">
      <c r="A105" s="4"/>
      <c r="B105" s="5"/>
      <c r="C105" s="5"/>
      <c r="D105" s="17"/>
      <c r="E105" s="5"/>
      <c r="F105" s="4"/>
      <c r="G105" s="4"/>
      <c r="H105" s="20" t="str">
        <f>IF(D105=" ",0,IFERROR(VLOOKUP(D105,Definitions!$E$7:$F$20,2,FALSE),""))</f>
        <v/>
      </c>
      <c r="I105" s="19">
        <f>IF(G105="yes", IF(E105="", 0, VLOOKUP(E105,Definitions!$H$7:$I$25,2)), E105)</f>
        <v>0</v>
      </c>
      <c r="J105" s="21" t="str">
        <f t="shared" si="4"/>
        <v/>
      </c>
    </row>
    <row r="106" spans="1:10">
      <c r="A106" s="4"/>
      <c r="B106" s="5"/>
      <c r="C106" s="5"/>
      <c r="D106" s="17"/>
      <c r="E106" s="5"/>
      <c r="F106" s="4"/>
      <c r="G106" s="4"/>
      <c r="H106" s="20" t="str">
        <f>IF(D106=" ",0,IFERROR(VLOOKUP(D106,Definitions!$E$7:$F$20,2,FALSE),""))</f>
        <v/>
      </c>
      <c r="I106" s="19">
        <f>IF(G106="yes", IF(E106="", 0, VLOOKUP(E106,Definitions!$H$7:$I$25,2)), E106)</f>
        <v>0</v>
      </c>
      <c r="J106" s="21" t="str">
        <f t="shared" si="4"/>
        <v/>
      </c>
    </row>
    <row r="107" spans="1:10">
      <c r="A107" s="4"/>
      <c r="B107" s="5"/>
      <c r="C107" s="5"/>
      <c r="D107" s="17"/>
      <c r="E107" s="5"/>
      <c r="F107" s="4"/>
      <c r="G107" s="4"/>
      <c r="H107" s="20" t="str">
        <f>IF(D107=" ",0,IFERROR(VLOOKUP(D107,Definitions!$E$7:$F$20,2,FALSE),""))</f>
        <v/>
      </c>
      <c r="I107" s="19">
        <f>IF(G107="yes", IF(E107="", 0, VLOOKUP(E107,Definitions!$H$7:$I$25,2)), E107)</f>
        <v>0</v>
      </c>
      <c r="J107" s="21" t="str">
        <f t="shared" si="4"/>
        <v/>
      </c>
    </row>
    <row r="108" spans="1:10">
      <c r="A108" s="4"/>
      <c r="B108" s="5"/>
      <c r="C108" s="5"/>
      <c r="D108" s="17"/>
      <c r="E108" s="5"/>
      <c r="F108" s="4"/>
      <c r="G108" s="4"/>
      <c r="H108" s="20" t="str">
        <f>IF(D108=" ",0,IFERROR(VLOOKUP(D108,Definitions!$E$7:$F$20,2,FALSE),""))</f>
        <v/>
      </c>
      <c r="I108" s="19">
        <f>IF(G108="yes", IF(E108="", 0, VLOOKUP(E108,Definitions!$H$7:$I$25,2)), E108)</f>
        <v>0</v>
      </c>
      <c r="J108" s="21" t="str">
        <f t="shared" si="4"/>
        <v/>
      </c>
    </row>
    <row r="109" spans="1:10">
      <c r="A109" s="4"/>
      <c r="B109" s="5"/>
      <c r="C109" s="5"/>
      <c r="D109" s="17"/>
      <c r="E109" s="5"/>
      <c r="F109" s="4"/>
      <c r="G109" s="4"/>
      <c r="H109" s="20" t="str">
        <f>IF(D109=" ",0,IFERROR(VLOOKUP(D109,Definitions!$E$7:$F$20,2,FALSE),""))</f>
        <v/>
      </c>
      <c r="I109" s="19">
        <f>IF(G109="yes", IF(E109="", 0, VLOOKUP(E109,Definitions!$H$7:$I$25,2)), E109)</f>
        <v>0</v>
      </c>
      <c r="J109" s="21" t="str">
        <f t="shared" si="4"/>
        <v/>
      </c>
    </row>
    <row r="110" spans="1:10">
      <c r="A110" s="4"/>
      <c r="B110" s="5"/>
      <c r="C110" s="5"/>
      <c r="D110" s="17"/>
      <c r="E110" s="5"/>
      <c r="F110" s="4"/>
      <c r="G110" s="4"/>
      <c r="H110" s="20" t="str">
        <f>IF(D110=" ",0,IFERROR(VLOOKUP(D110,Definitions!$E$7:$F$20,2,FALSE),""))</f>
        <v/>
      </c>
      <c r="I110" s="19">
        <f>IF(G110="yes", IF(E110="", 0, VLOOKUP(E110,Definitions!$H$7:$I$25,2)), E110)</f>
        <v>0</v>
      </c>
      <c r="J110" s="21" t="str">
        <f t="shared" si="4"/>
        <v/>
      </c>
    </row>
    <row r="111" spans="1:10">
      <c r="A111" s="4"/>
      <c r="B111" s="5"/>
      <c r="C111" s="5"/>
      <c r="D111" s="17"/>
      <c r="E111" s="5"/>
      <c r="F111" s="4"/>
      <c r="G111" s="4"/>
      <c r="H111" s="20" t="str">
        <f>IF(D111=" ",0,IFERROR(VLOOKUP(D111,Definitions!$E$7:$F$20,2,FALSE),""))</f>
        <v/>
      </c>
      <c r="I111" s="19">
        <f>IF(G111="yes", IF(E111="", 0, VLOOKUP(E111,Definitions!$H$7:$I$25,2)), E111)</f>
        <v>0</v>
      </c>
      <c r="J111" s="21" t="str">
        <f t="shared" si="4"/>
        <v/>
      </c>
    </row>
    <row r="112" spans="1:10">
      <c r="A112" s="4"/>
      <c r="B112" s="5"/>
      <c r="C112" s="5"/>
      <c r="D112" s="17"/>
      <c r="E112" s="5"/>
      <c r="F112" s="4"/>
      <c r="G112" s="4"/>
      <c r="H112" s="20" t="str">
        <f>IF(D112=" ",0,IFERROR(VLOOKUP(D112,Definitions!$E$7:$F$20,2,FALSE),""))</f>
        <v/>
      </c>
      <c r="I112" s="19">
        <f>IF(G112="yes", IF(E112="", 0, VLOOKUP(E112,Definitions!$H$7:$I$25,2)), E112)</f>
        <v>0</v>
      </c>
      <c r="J112" s="21" t="str">
        <f t="shared" si="4"/>
        <v/>
      </c>
    </row>
    <row r="113" spans="1:10">
      <c r="A113" s="4"/>
      <c r="B113" s="5"/>
      <c r="C113" s="5"/>
      <c r="D113" s="17"/>
      <c r="E113" s="5"/>
      <c r="F113" s="4"/>
      <c r="G113" s="4"/>
      <c r="H113" s="20" t="str">
        <f>IF(D113=" ",0,IFERROR(VLOOKUP(D113,Definitions!$E$7:$F$20,2,FALSE),""))</f>
        <v/>
      </c>
      <c r="I113" s="19">
        <f>IF(G113="yes", IF(E113="", 0, VLOOKUP(E113,Definitions!$H$7:$I$25,2)), E113)</f>
        <v>0</v>
      </c>
      <c r="J113" s="21" t="str">
        <f t="shared" si="4"/>
        <v/>
      </c>
    </row>
    <row r="114" spans="1:10">
      <c r="A114" s="4"/>
      <c r="B114" s="5"/>
      <c r="C114" s="5"/>
      <c r="D114" s="17"/>
      <c r="E114" s="5"/>
      <c r="F114" s="4"/>
      <c r="G114" s="4"/>
      <c r="H114" s="20" t="str">
        <f>IF(D114=" ",0,IFERROR(VLOOKUP(D114,Definitions!$E$7:$F$20,2,FALSE),""))</f>
        <v/>
      </c>
      <c r="I114" s="19">
        <f>IF(G114="yes", IF(E114="", 0, VLOOKUP(E114,Definitions!$H$7:$I$25,2)), E114)</f>
        <v>0</v>
      </c>
      <c r="J114" s="21" t="str">
        <f t="shared" si="4"/>
        <v/>
      </c>
    </row>
    <row r="115" spans="1:10">
      <c r="A115" s="4"/>
      <c r="B115" s="5"/>
      <c r="C115" s="5"/>
      <c r="D115" s="17"/>
      <c r="E115" s="5"/>
      <c r="F115" s="4"/>
      <c r="G115" s="4"/>
      <c r="H115" s="20" t="str">
        <f>IF(D115=" ",0,IFERROR(VLOOKUP(D115,Definitions!$E$7:$F$20,2,FALSE),""))</f>
        <v/>
      </c>
      <c r="I115" s="19">
        <f>IF(G115="yes", IF(E115="", 0, VLOOKUP(E115,Definitions!$H$7:$I$25,2)), E115)</f>
        <v>0</v>
      </c>
      <c r="J115" s="21" t="str">
        <f t="shared" si="4"/>
        <v/>
      </c>
    </row>
    <row r="116" spans="1:10">
      <c r="A116" s="4"/>
      <c r="B116" s="5"/>
      <c r="C116" s="5"/>
      <c r="D116" s="17"/>
      <c r="E116" s="5"/>
      <c r="F116" s="4"/>
      <c r="G116" s="4"/>
      <c r="H116" s="20" t="str">
        <f>IF(D116=" ",0,IFERROR(VLOOKUP(D116,Definitions!$E$7:$F$20,2,FALSE),""))</f>
        <v/>
      </c>
      <c r="I116" s="19">
        <f>IF(G116="yes", IF(E116="", 0, VLOOKUP(E116,Definitions!$H$7:$I$25,2)), E116)</f>
        <v>0</v>
      </c>
      <c r="J116" s="21" t="str">
        <f t="shared" si="4"/>
        <v/>
      </c>
    </row>
    <row r="117" spans="1:10">
      <c r="A117" s="4"/>
      <c r="B117" s="5"/>
      <c r="C117" s="5"/>
      <c r="D117" s="17"/>
      <c r="E117" s="5"/>
      <c r="F117" s="4"/>
      <c r="G117" s="4"/>
      <c r="H117" s="20" t="str">
        <f>IF(D117=" ",0,IFERROR(VLOOKUP(D117,Definitions!$E$7:$F$20,2,FALSE),""))</f>
        <v/>
      </c>
      <c r="I117" s="19">
        <f>IF(G117="yes", IF(E117="", 0, VLOOKUP(E117,Definitions!$H$7:$I$25,2)), E117)</f>
        <v>0</v>
      </c>
      <c r="J117" s="21" t="str">
        <f t="shared" si="4"/>
        <v/>
      </c>
    </row>
    <row r="118" spans="1:10">
      <c r="A118" s="4"/>
      <c r="B118" s="5"/>
      <c r="C118" s="5"/>
      <c r="D118" s="17"/>
      <c r="E118" s="5"/>
      <c r="F118" s="4"/>
      <c r="G118" s="4"/>
      <c r="H118" s="20" t="str">
        <f>IF(D118=" ",0,IFERROR(VLOOKUP(D118,Definitions!$E$7:$F$20,2,FALSE),""))</f>
        <v/>
      </c>
      <c r="I118" s="19">
        <f>IF(G118="yes", IF(E118="", 0, VLOOKUP(E118,Definitions!$H$7:$I$25,2)), E118)</f>
        <v>0</v>
      </c>
      <c r="J118" s="21" t="str">
        <f t="shared" si="4"/>
        <v/>
      </c>
    </row>
    <row r="119" spans="1:10">
      <c r="A119" s="4"/>
      <c r="B119" s="5"/>
      <c r="C119" s="5"/>
      <c r="D119" s="17"/>
      <c r="E119" s="5"/>
      <c r="F119" s="4"/>
      <c r="G119" s="4"/>
      <c r="H119" s="20" t="str">
        <f>IF(D119=" ",0,IFERROR(VLOOKUP(D119,Definitions!$E$7:$F$20,2,FALSE),""))</f>
        <v/>
      </c>
      <c r="I119" s="19">
        <f>IF(G119="yes", IF(E119="", 0, VLOOKUP(E119,Definitions!$H$7:$I$25,2)), E119)</f>
        <v>0</v>
      </c>
      <c r="J119" s="21" t="str">
        <f t="shared" si="4"/>
        <v/>
      </c>
    </row>
    <row r="120" spans="1:10">
      <c r="A120" s="4"/>
      <c r="B120" s="5"/>
      <c r="C120" s="5"/>
      <c r="D120" s="17"/>
      <c r="E120" s="5"/>
      <c r="F120" s="4"/>
      <c r="G120" s="4"/>
      <c r="H120" s="20" t="str">
        <f>IF(D120=" ",0,IFERROR(VLOOKUP(D120,Definitions!$E$7:$F$20,2,FALSE),""))</f>
        <v/>
      </c>
      <c r="I120" s="19">
        <f>IF(G120="yes", IF(E120="", 0, VLOOKUP(E120,Definitions!$H$7:$I$25,2)), E120)</f>
        <v>0</v>
      </c>
      <c r="J120" s="21" t="str">
        <f t="shared" si="4"/>
        <v/>
      </c>
    </row>
    <row r="121" spans="1:10">
      <c r="A121" s="4"/>
      <c r="B121" s="5"/>
      <c r="C121" s="5"/>
      <c r="D121" s="17"/>
      <c r="E121" s="5"/>
      <c r="F121" s="4"/>
      <c r="G121" s="4"/>
      <c r="H121" s="20" t="str">
        <f>IF(D121=" ",0,IFERROR(VLOOKUP(D121,Definitions!$E$7:$F$20,2,FALSE),""))</f>
        <v/>
      </c>
      <c r="I121" s="19">
        <f>IF(G121="yes", IF(E121="", 0, VLOOKUP(E121,Definitions!$H$7:$I$25,2)), E121)</f>
        <v>0</v>
      </c>
      <c r="J121" s="21" t="str">
        <f t="shared" si="4"/>
        <v/>
      </c>
    </row>
    <row r="122" spans="1:10">
      <c r="A122" s="4"/>
      <c r="B122" s="5"/>
      <c r="C122" s="5"/>
      <c r="D122" s="17"/>
      <c r="E122" s="5"/>
      <c r="F122" s="4"/>
      <c r="G122" s="4"/>
      <c r="H122" s="20" t="str">
        <f>IF(D122=" ",0,IFERROR(VLOOKUP(D122,Definitions!$E$7:$F$20,2,FALSE),""))</f>
        <v/>
      </c>
      <c r="I122" s="19">
        <f>IF(G122="yes", IF(E122="", 0, VLOOKUP(E122,Definitions!$H$7:$I$25,2)), E122)</f>
        <v>0</v>
      </c>
      <c r="J122" s="21" t="str">
        <f t="shared" si="4"/>
        <v/>
      </c>
    </row>
    <row r="123" spans="1:10">
      <c r="A123" s="4"/>
      <c r="B123" s="5"/>
      <c r="C123" s="5"/>
      <c r="D123" s="17"/>
      <c r="E123" s="5"/>
      <c r="F123" s="4"/>
      <c r="G123" s="4"/>
      <c r="H123" s="20" t="str">
        <f>IF(D123=" ",0,IFERROR(VLOOKUP(D123,Definitions!$E$7:$F$20,2,FALSE),""))</f>
        <v/>
      </c>
      <c r="I123" s="19">
        <f>IF(G123="yes", IF(E123="", 0, VLOOKUP(E123,Definitions!$H$7:$I$25,2)), E123)</f>
        <v>0</v>
      </c>
      <c r="J123" s="21" t="str">
        <f t="shared" si="4"/>
        <v/>
      </c>
    </row>
    <row r="124" spans="1:10">
      <c r="A124" s="4"/>
      <c r="B124" s="5"/>
      <c r="C124" s="5"/>
      <c r="D124" s="17"/>
      <c r="E124" s="5"/>
      <c r="F124" s="4"/>
      <c r="G124" s="4"/>
      <c r="H124" s="20" t="str">
        <f>IF(D124=" ",0,IFERROR(VLOOKUP(D124,Definitions!$E$7:$F$20,2,FALSE),""))</f>
        <v/>
      </c>
      <c r="I124" s="19">
        <f>IF(G124="yes", IF(E124="", 0, VLOOKUP(E124,Definitions!$H$7:$I$25,2)), E124)</f>
        <v>0</v>
      </c>
      <c r="J124" s="21" t="str">
        <f t="shared" si="4"/>
        <v/>
      </c>
    </row>
    <row r="125" spans="1:10">
      <c r="A125" s="4"/>
      <c r="B125" s="5"/>
      <c r="C125" s="5"/>
      <c r="D125" s="17"/>
      <c r="E125" s="5"/>
      <c r="F125" s="4"/>
      <c r="G125" s="4"/>
      <c r="H125" s="20" t="str">
        <f>IF(D125=" ",0,IFERROR(VLOOKUP(D125,Definitions!$E$7:$F$20,2,FALSE),""))</f>
        <v/>
      </c>
      <c r="I125" s="19">
        <f>IF(G125="yes", IF(E125="", 0, VLOOKUP(E125,Definitions!$H$7:$I$25,2)), E125)</f>
        <v>0</v>
      </c>
      <c r="J125" s="21" t="str">
        <f t="shared" si="4"/>
        <v/>
      </c>
    </row>
    <row r="126" spans="1:10">
      <c r="A126" s="4"/>
      <c r="B126" s="5"/>
      <c r="C126" s="5"/>
      <c r="D126" s="17"/>
      <c r="E126" s="5"/>
      <c r="F126" s="4"/>
      <c r="G126" s="4"/>
      <c r="H126" s="20" t="str">
        <f>IF(D126=" ",0,IFERROR(VLOOKUP(D126,Definitions!$E$7:$F$20,2,FALSE),""))</f>
        <v/>
      </c>
      <c r="I126" s="19">
        <f>IF(G126="yes", IF(E126="", 0, VLOOKUP(E126,Definitions!$H$7:$I$25,2)), E126)</f>
        <v>0</v>
      </c>
      <c r="J126" s="21" t="str">
        <f t="shared" si="4"/>
        <v/>
      </c>
    </row>
    <row r="127" spans="1:10">
      <c r="A127" s="4"/>
      <c r="B127" s="5"/>
      <c r="C127" s="5"/>
      <c r="D127" s="17"/>
      <c r="E127" s="5"/>
      <c r="F127" s="4"/>
      <c r="G127" s="4"/>
      <c r="H127" s="20" t="str">
        <f>IF(D127=" ",0,IFERROR(VLOOKUP(D127,Definitions!$E$7:$F$20,2,FALSE),""))</f>
        <v/>
      </c>
      <c r="I127" s="19">
        <f>IF(G127="yes", IF(E127="", 0, VLOOKUP(E127,Definitions!$H$7:$I$25,2)), E127)</f>
        <v>0</v>
      </c>
      <c r="J127" s="21" t="str">
        <f t="shared" si="4"/>
        <v/>
      </c>
    </row>
    <row r="128" spans="1:10">
      <c r="A128" s="4"/>
      <c r="B128" s="5"/>
      <c r="C128" s="5"/>
      <c r="D128" s="17"/>
      <c r="E128" s="5"/>
      <c r="F128" s="4"/>
      <c r="G128" s="4"/>
      <c r="H128" s="20" t="str">
        <f>IF(D128=" ",0,IFERROR(VLOOKUP(D128,Definitions!$E$7:$F$20,2,FALSE),""))</f>
        <v/>
      </c>
      <c r="I128" s="19">
        <f>IF(G128="yes", IF(E128="", 0, VLOOKUP(E128,Definitions!$H$7:$I$25,2)), E128)</f>
        <v>0</v>
      </c>
      <c r="J128" s="21" t="str">
        <f t="shared" si="4"/>
        <v/>
      </c>
    </row>
    <row r="129" spans="1:10">
      <c r="A129" s="4"/>
      <c r="B129" s="5"/>
      <c r="C129" s="5"/>
      <c r="D129" s="17"/>
      <c r="E129" s="5"/>
      <c r="F129" s="4"/>
      <c r="G129" s="4"/>
      <c r="H129" s="20" t="str">
        <f>IF(D129=" ",0,IFERROR(VLOOKUP(D129,Definitions!$E$7:$F$20,2,FALSE),""))</f>
        <v/>
      </c>
      <c r="I129" s="19">
        <f>IF(G129="yes", IF(E129="", 0, VLOOKUP(E129,Definitions!$H$7:$I$25,2)), E129)</f>
        <v>0</v>
      </c>
      <c r="J129" s="21" t="str">
        <f t="shared" si="4"/>
        <v/>
      </c>
    </row>
    <row r="130" spans="1:10">
      <c r="A130" s="4"/>
      <c r="B130" s="5"/>
      <c r="C130" s="5"/>
      <c r="D130" s="17"/>
      <c r="E130" s="5"/>
      <c r="F130" s="4"/>
      <c r="G130" s="4"/>
      <c r="H130" s="20" t="str">
        <f>IF(D130=" ",0,IFERROR(VLOOKUP(D130,Definitions!$E$7:$F$20,2,FALSE),""))</f>
        <v/>
      </c>
      <c r="I130" s="19">
        <f>IF(G130="yes", IF(E130="", 0, VLOOKUP(E130,Definitions!$H$7:$I$25,2)), E130)</f>
        <v>0</v>
      </c>
      <c r="J130" s="21" t="str">
        <f t="shared" si="4"/>
        <v/>
      </c>
    </row>
    <row r="131" spans="1:10">
      <c r="A131" s="4"/>
      <c r="B131" s="5"/>
      <c r="C131" s="5"/>
      <c r="D131" s="17"/>
      <c r="E131" s="5"/>
      <c r="F131" s="4"/>
      <c r="G131" s="4"/>
      <c r="H131" s="20" t="str">
        <f>IF(D131=" ",0,IFERROR(VLOOKUP(D131,Definitions!$E$7:$F$20,2,FALSE),""))</f>
        <v/>
      </c>
      <c r="I131" s="19">
        <f>IF(G131="yes", IF(E131="", 0, VLOOKUP(E131,Definitions!$H$7:$I$25,2)), E131)</f>
        <v>0</v>
      </c>
      <c r="J131" s="21" t="str">
        <f t="shared" si="4"/>
        <v/>
      </c>
    </row>
    <row r="132" spans="1:10">
      <c r="A132" s="4"/>
      <c r="B132" s="5"/>
      <c r="C132" s="5"/>
      <c r="D132" s="17"/>
      <c r="E132" s="5"/>
      <c r="F132" s="4"/>
      <c r="G132" s="4"/>
      <c r="H132" s="20" t="str">
        <f>IF(D132=" ",0,IFERROR(VLOOKUP(D132,Definitions!$E$7:$F$20,2,FALSE),""))</f>
        <v/>
      </c>
      <c r="I132" s="19">
        <f>IF(G132="yes", IF(E132="", 0, VLOOKUP(E132,Definitions!$H$7:$I$25,2)), E132)</f>
        <v>0</v>
      </c>
      <c r="J132" s="21" t="str">
        <f t="shared" si="4"/>
        <v/>
      </c>
    </row>
    <row r="133" spans="1:10">
      <c r="A133" s="6"/>
      <c r="B133" s="7"/>
      <c r="C133" s="7"/>
      <c r="D133" s="18"/>
      <c r="E133" s="7"/>
      <c r="F133" s="6"/>
      <c r="G133" s="6"/>
      <c r="H133" s="20" t="str">
        <f>IF(D133=" ",0,IFERROR(VLOOKUP(D133,Definitions!$E$7:$F$20,2,FALSE),""))</f>
        <v/>
      </c>
      <c r="I133" s="19">
        <f>IF(G133="yes", IF(E133="", 0, VLOOKUP(E133,Definitions!$H$7:$I$25,2)), E133)</f>
        <v>0</v>
      </c>
      <c r="J133" s="21" t="str">
        <f t="shared" si="4"/>
        <v/>
      </c>
    </row>
    <row r="134" spans="1:10">
      <c r="B134" s="8"/>
    </row>
    <row r="135" spans="1:10">
      <c r="C135" s="9"/>
    </row>
    <row r="144" spans="1:10">
      <c r="D144" s="11"/>
      <c r="E144" s="11"/>
    </row>
    <row r="146" spans="4:14">
      <c r="D146" s="11"/>
    </row>
    <row r="147" spans="4:14">
      <c r="D147" s="11"/>
    </row>
    <row r="157" spans="4:14">
      <c r="F157" s="9"/>
      <c r="G157" s="9"/>
      <c r="H157" s="9"/>
      <c r="I157" s="9"/>
      <c r="J157" s="9"/>
      <c r="K157" s="9"/>
      <c r="L157" s="9"/>
      <c r="M157" s="9"/>
      <c r="N157" s="9"/>
    </row>
    <row r="158" spans="4:14">
      <c r="F158" s="9"/>
      <c r="G158" s="9"/>
      <c r="H158" s="9"/>
      <c r="I158" s="9"/>
      <c r="J158" s="9"/>
      <c r="K158" s="9"/>
      <c r="L158" s="9"/>
      <c r="M158" s="9"/>
      <c r="N158" s="9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80" spans="8:11">
      <c r="H180" s="15"/>
      <c r="I180" s="14"/>
      <c r="J180" s="10"/>
      <c r="K180" s="10"/>
    </row>
    <row r="199" spans="6:7">
      <c r="F199" s="11"/>
      <c r="G199" s="11"/>
    </row>
  </sheetData>
  <sheetProtection algorithmName="SHA-512" hashValue="eZdnOzwLk7G1ud5X8GqF3kKi3jl9Q+a496KZAZi5mQ9fXAQDkjfk5NQLUikVxOsgx7tBgnt0gCeiEgiGH1Inyg==" saltValue="jck1HHv3T5hpiK8u2gxkJQ==" spinCount="100000" sheet="1" objects="1" scenarios="1" formatCells="0" insertRows="0" selectLockedCells="1"/>
  <mergeCells count="3">
    <mergeCell ref="N8:P8"/>
    <mergeCell ref="Q8:S8"/>
    <mergeCell ref="T8:V8"/>
  </mergeCells>
  <hyperlinks>
    <hyperlink ref="F6" r:id="rId1" tooltip="Click this cell to be directed to PharmCAS website" xr:uid="{9247B17E-51A7-6B4A-BE0C-D22607FE10C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43A4D7-8CBE-5749-9DF0-5B03A84D4DA6}">
          <x14:formula1>
            <xm:f>Definitions!$A$7:$A$12</xm:f>
          </x14:formula1>
          <xm:sqref>C7:C133</xm:sqref>
        </x14:dataValidation>
        <x14:dataValidation type="list" allowBlank="1" showInputMessage="1" showErrorMessage="1" xr:uid="{D723DFBC-6EDD-B241-AB3C-398DB8FE38E3}">
          <x14:formula1>
            <xm:f>Definitions!$C$7:$C$8</xm:f>
          </x14:formula1>
          <xm:sqref>F7:G133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AACOMAS Calculator</vt:lpstr>
      <vt:lpstr>AACOMAS GPA Trends</vt:lpstr>
      <vt:lpstr>AADSAS Calculator</vt:lpstr>
      <vt:lpstr>AADSAS GPA Trends</vt:lpstr>
      <vt:lpstr>AMCAS Calculator</vt:lpstr>
      <vt:lpstr>AMCAS GPA Trends</vt:lpstr>
      <vt:lpstr>CASPA Calculator</vt:lpstr>
      <vt:lpstr>CASPA GPA Trends</vt:lpstr>
      <vt:lpstr>PharmCAS Calculator </vt:lpstr>
      <vt:lpstr>PharmCAS GPA Trends</vt:lpstr>
      <vt:lpstr>PTCAS Calculator</vt:lpstr>
      <vt:lpstr>PTCAS GPA Trends</vt:lpstr>
      <vt:lpstr>VMCAS Calculator</vt:lpstr>
      <vt:lpstr>VMCAS GPA Trends</vt:lpstr>
      <vt:lpstr>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Victoria Sanchez</cp:lastModifiedBy>
  <dcterms:created xsi:type="dcterms:W3CDTF">2017-03-10T14:52:53Z</dcterms:created>
  <dcterms:modified xsi:type="dcterms:W3CDTF">2020-02-04T19:52:38Z</dcterms:modified>
</cp:coreProperties>
</file>